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U:\Обмен\!Исходящие\buh_uchet\РЕЙТИНГ 2024\"/>
    </mc:Choice>
  </mc:AlternateContent>
  <xr:revisionPtr revIDLastSave="0" documentId="13_ncr:1_{74F88712-1529-45A8-800B-C63E01192547}" xr6:coauthVersionLast="43" xr6:coauthVersionMax="43" xr10:uidLastSave="{00000000-0000-0000-0000-000000000000}"/>
  <bookViews>
    <workbookView xWindow="-120" yWindow="-120" windowWidth="29040" windowHeight="15840" activeTab="2" xr2:uid="{00000000-000D-0000-FFFF-FFFF00000000}"/>
  </bookViews>
  <sheets>
    <sheet name="МБТ  всего" sheetId="5" r:id="rId1"/>
    <sheet name="Дотация" sheetId="1" r:id="rId2"/>
    <sheet name="Субсидия" sheetId="2" r:id="rId3"/>
    <sheet name="Субвенция" sheetId="3" r:id="rId4"/>
    <sheet name="Иные  МБТ" sheetId="4" r:id="rId5"/>
  </sheets>
  <externalReferences>
    <externalReference r:id="rId6"/>
    <externalReference r:id="rId7"/>
    <externalReference r:id="rId8"/>
    <externalReference r:id="rId9"/>
  </externalReferences>
  <definedNames>
    <definedName name="_xlnm.Print_Titles" localSheetId="1">Дотация!$A:$A</definedName>
    <definedName name="_xlnm.Print_Titles" localSheetId="4">'Иные  МБТ'!$A:$A</definedName>
    <definedName name="_xlnm.Print_Titles" localSheetId="3">Субвенция!$A:$A</definedName>
    <definedName name="_xlnm.Print_Titles" localSheetId="2">Субсидия!$A:$A</definedName>
    <definedName name="_xlnm.Print_Area" localSheetId="4">'Иные  МБТ'!$A$1:$BY$38</definedName>
    <definedName name="_xlnm.Print_Area" localSheetId="3">Субвенция!$A$1:$DM$40</definedName>
    <definedName name="_xlnm.Print_Area" localSheetId="2">Субсидия!$A$1:$JM$40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9" i="5" l="1"/>
  <c r="B39" i="5"/>
  <c r="C38" i="5"/>
  <c r="B38" i="5"/>
  <c r="C37" i="5"/>
  <c r="B37" i="5"/>
  <c r="C36" i="5"/>
  <c r="C35" i="5" s="1"/>
  <c r="B36" i="5"/>
  <c r="B35" i="5" s="1"/>
  <c r="H29" i="5"/>
  <c r="F29" i="5"/>
  <c r="G29" i="5" s="1"/>
  <c r="D29" i="5"/>
  <c r="E29" i="5" s="1"/>
  <c r="C29" i="5"/>
  <c r="B29" i="5"/>
  <c r="H28" i="5"/>
  <c r="I28" i="5" s="1"/>
  <c r="F28" i="5"/>
  <c r="G28" i="5" s="1"/>
  <c r="G30" i="5" s="1"/>
  <c r="D28" i="5"/>
  <c r="E28" i="5" s="1"/>
  <c r="C28" i="5"/>
  <c r="C30" i="5" s="1"/>
  <c r="B28" i="5"/>
  <c r="B30" i="5" s="1"/>
  <c r="H25" i="5"/>
  <c r="I25" i="5" s="1"/>
  <c r="F25" i="5"/>
  <c r="D25" i="5"/>
  <c r="C25" i="5"/>
  <c r="B25" i="5"/>
  <c r="H24" i="5"/>
  <c r="F24" i="5"/>
  <c r="D24" i="5"/>
  <c r="C24" i="5"/>
  <c r="B24" i="5"/>
  <c r="H23" i="5"/>
  <c r="F23" i="5"/>
  <c r="G23" i="5" s="1"/>
  <c r="D23" i="5"/>
  <c r="E23" i="5" s="1"/>
  <c r="C23" i="5"/>
  <c r="B23" i="5"/>
  <c r="H22" i="5"/>
  <c r="I22" i="5" s="1"/>
  <c r="F22" i="5"/>
  <c r="G22" i="5" s="1"/>
  <c r="D22" i="5"/>
  <c r="C22" i="5"/>
  <c r="B22" i="5"/>
  <c r="H21" i="5"/>
  <c r="I21" i="5" s="1"/>
  <c r="F21" i="5"/>
  <c r="D21" i="5"/>
  <c r="C21" i="5"/>
  <c r="B21" i="5"/>
  <c r="H20" i="5"/>
  <c r="F20" i="5"/>
  <c r="D20" i="5"/>
  <c r="C20" i="5"/>
  <c r="B20" i="5"/>
  <c r="H19" i="5"/>
  <c r="F19" i="5"/>
  <c r="G19" i="5" s="1"/>
  <c r="D19" i="5"/>
  <c r="E19" i="5" s="1"/>
  <c r="C19" i="5"/>
  <c r="B19" i="5"/>
  <c r="H18" i="5"/>
  <c r="I18" i="5" s="1"/>
  <c r="F18" i="5"/>
  <c r="G18" i="5" s="1"/>
  <c r="D18" i="5"/>
  <c r="C18" i="5"/>
  <c r="B18" i="5"/>
  <c r="H17" i="5"/>
  <c r="I17" i="5" s="1"/>
  <c r="F17" i="5"/>
  <c r="D17" i="5"/>
  <c r="C17" i="5"/>
  <c r="B17" i="5"/>
  <c r="H16" i="5"/>
  <c r="F16" i="5"/>
  <c r="G16" i="5" s="1"/>
  <c r="D16" i="5"/>
  <c r="C16" i="5"/>
  <c r="B16" i="5"/>
  <c r="H15" i="5"/>
  <c r="F15" i="5"/>
  <c r="G15" i="5" s="1"/>
  <c r="D15" i="5"/>
  <c r="E15" i="5" s="1"/>
  <c r="C15" i="5"/>
  <c r="B15" i="5"/>
  <c r="H14" i="5"/>
  <c r="I14" i="5" s="1"/>
  <c r="F14" i="5"/>
  <c r="G14" i="5" s="1"/>
  <c r="D14" i="5"/>
  <c r="C14" i="5"/>
  <c r="B14" i="5"/>
  <c r="H13" i="5"/>
  <c r="I13" i="5" s="1"/>
  <c r="F13" i="5"/>
  <c r="D13" i="5"/>
  <c r="C13" i="5"/>
  <c r="B13" i="5"/>
  <c r="H12" i="5"/>
  <c r="F12" i="5"/>
  <c r="G12" i="5" s="1"/>
  <c r="D12" i="5"/>
  <c r="C12" i="5"/>
  <c r="B12" i="5"/>
  <c r="H11" i="5"/>
  <c r="F11" i="5"/>
  <c r="G11" i="5" s="1"/>
  <c r="D11" i="5"/>
  <c r="E11" i="5" s="1"/>
  <c r="C11" i="5"/>
  <c r="B11" i="5"/>
  <c r="H10" i="5"/>
  <c r="I10" i="5" s="1"/>
  <c r="F10" i="5"/>
  <c r="G10" i="5" s="1"/>
  <c r="D10" i="5"/>
  <c r="C10" i="5"/>
  <c r="B10" i="5"/>
  <c r="H9" i="5"/>
  <c r="I9" i="5" s="1"/>
  <c r="F9" i="5"/>
  <c r="D9" i="5"/>
  <c r="C9" i="5"/>
  <c r="B9" i="5"/>
  <c r="H8" i="5"/>
  <c r="F8" i="5"/>
  <c r="D8" i="5"/>
  <c r="C8" i="5"/>
  <c r="C26" i="5" s="1"/>
  <c r="C33" i="5" s="1"/>
  <c r="C41" i="5" s="1"/>
  <c r="C42" i="5" s="1"/>
  <c r="B8" i="5"/>
  <c r="A3" i="5"/>
  <c r="BW35" i="4"/>
  <c r="BS35" i="4"/>
  <c r="BO35" i="4"/>
  <c r="BK35" i="4"/>
  <c r="AY35" i="4"/>
  <c r="W35" i="4"/>
  <c r="S35" i="4"/>
  <c r="O35" i="4"/>
  <c r="B35" i="4"/>
  <c r="BV33" i="4"/>
  <c r="BR33" i="4"/>
  <c r="BO33" i="4"/>
  <c r="BN33" i="4"/>
  <c r="BJ33" i="4"/>
  <c r="BF33" i="4"/>
  <c r="BB33" i="4"/>
  <c r="AX33" i="4"/>
  <c r="AT33" i="4"/>
  <c r="AP33" i="4"/>
  <c r="AL33" i="4"/>
  <c r="AI33" i="4"/>
  <c r="AH33" i="4"/>
  <c r="AF33" i="4"/>
  <c r="AE33" i="4"/>
  <c r="AD33" i="4"/>
  <c r="AB33" i="4"/>
  <c r="AC33" i="4" s="1"/>
  <c r="AA33" i="4"/>
  <c r="Z33" i="4"/>
  <c r="V33" i="4"/>
  <c r="R33" i="4"/>
  <c r="N33" i="4"/>
  <c r="J33" i="4"/>
  <c r="BX32" i="4"/>
  <c r="BW32" i="4"/>
  <c r="BT32" i="4"/>
  <c r="BS32" i="4"/>
  <c r="BP32" i="4"/>
  <c r="BQ32" i="4" s="1"/>
  <c r="BO32" i="4"/>
  <c r="BL32" i="4"/>
  <c r="BK32" i="4"/>
  <c r="BH32" i="4"/>
  <c r="BI32" i="4" s="1"/>
  <c r="BG32" i="4"/>
  <c r="BG33" i="4" s="1"/>
  <c r="BD32" i="4"/>
  <c r="BD33" i="4" s="1"/>
  <c r="BC32" i="4"/>
  <c r="AZ32" i="4"/>
  <c r="AY32" i="4"/>
  <c r="AV32" i="4"/>
  <c r="AW32" i="4" s="1"/>
  <c r="AU32" i="4"/>
  <c r="AR32" i="4"/>
  <c r="AQ32" i="4"/>
  <c r="AN32" i="4"/>
  <c r="AM32" i="4"/>
  <c r="AJ32" i="4"/>
  <c r="AK32" i="4" s="1"/>
  <c r="AI32" i="4"/>
  <c r="AG32" i="4"/>
  <c r="AC32" i="4"/>
  <c r="X32" i="4"/>
  <c r="W32" i="4"/>
  <c r="T32" i="4"/>
  <c r="U32" i="4" s="1"/>
  <c r="S32" i="4"/>
  <c r="Q32" i="4"/>
  <c r="P32" i="4"/>
  <c r="O32" i="4"/>
  <c r="L32" i="4"/>
  <c r="K32" i="4"/>
  <c r="F32" i="4"/>
  <c r="D32" i="4"/>
  <c r="B32" i="4"/>
  <c r="BX31" i="4"/>
  <c r="BY31" i="4" s="1"/>
  <c r="BW31" i="4"/>
  <c r="BT31" i="4"/>
  <c r="BS31" i="4"/>
  <c r="BP31" i="4"/>
  <c r="BO31" i="4"/>
  <c r="BL31" i="4"/>
  <c r="BK31" i="4"/>
  <c r="BH31" i="4"/>
  <c r="BG31" i="4"/>
  <c r="BD31" i="4"/>
  <c r="BC31" i="4"/>
  <c r="AZ31" i="4"/>
  <c r="AY31" i="4"/>
  <c r="AV31" i="4"/>
  <c r="AV33" i="4" s="1"/>
  <c r="AW33" i="4" s="1"/>
  <c r="AU31" i="4"/>
  <c r="AU33" i="4" s="1"/>
  <c r="AR31" i="4"/>
  <c r="AQ31" i="4"/>
  <c r="AQ33" i="4" s="1"/>
  <c r="AN31" i="4"/>
  <c r="AN33" i="4" s="1"/>
  <c r="AM31" i="4"/>
  <c r="AJ31" i="4"/>
  <c r="AI31" i="4"/>
  <c r="AG31" i="4"/>
  <c r="AC31" i="4"/>
  <c r="X31" i="4"/>
  <c r="W31" i="4"/>
  <c r="T31" i="4"/>
  <c r="S31" i="4"/>
  <c r="S33" i="4" s="1"/>
  <c r="P31" i="4"/>
  <c r="Q31" i="4" s="1"/>
  <c r="O31" i="4"/>
  <c r="L31" i="4"/>
  <c r="K31" i="4"/>
  <c r="F31" i="4"/>
  <c r="D31" i="4"/>
  <c r="B31" i="4"/>
  <c r="B33" i="4" s="1"/>
  <c r="BV29" i="4"/>
  <c r="BV37" i="4" s="1"/>
  <c r="BR29" i="4"/>
  <c r="BR37" i="4" s="1"/>
  <c r="BN29" i="4"/>
  <c r="BJ29" i="4"/>
  <c r="BJ37" i="4" s="1"/>
  <c r="BF29" i="4"/>
  <c r="BB29" i="4"/>
  <c r="BB37" i="4" s="1"/>
  <c r="AX29" i="4"/>
  <c r="AX37" i="4" s="1"/>
  <c r="AT29" i="4"/>
  <c r="AT37" i="4" s="1"/>
  <c r="AP29" i="4"/>
  <c r="AP37" i="4" s="1"/>
  <c r="AL29" i="4"/>
  <c r="AL37" i="4" s="1"/>
  <c r="AH29" i="4"/>
  <c r="AH37" i="4" s="1"/>
  <c r="AF29" i="4"/>
  <c r="AF37" i="4" s="1"/>
  <c r="AE29" i="4"/>
  <c r="AD29" i="4"/>
  <c r="AB29" i="4"/>
  <c r="AA29" i="4"/>
  <c r="Z29" i="4"/>
  <c r="Z37" i="4" s="1"/>
  <c r="V29" i="4"/>
  <c r="V37" i="4" s="1"/>
  <c r="R29" i="4"/>
  <c r="R37" i="4" s="1"/>
  <c r="N29" i="4"/>
  <c r="N37" i="4" s="1"/>
  <c r="J29" i="4"/>
  <c r="J37" i="4" s="1"/>
  <c r="BX28" i="4"/>
  <c r="BW28" i="4"/>
  <c r="BT28" i="4"/>
  <c r="BS28" i="4"/>
  <c r="BP28" i="4"/>
  <c r="BO28" i="4"/>
  <c r="BL28" i="4"/>
  <c r="BK28" i="4"/>
  <c r="BH28" i="4"/>
  <c r="BI28" i="4" s="1"/>
  <c r="BG28" i="4"/>
  <c r="BE28" i="4"/>
  <c r="BD28" i="4"/>
  <c r="BC28" i="4"/>
  <c r="AZ28" i="4"/>
  <c r="BA28" i="4" s="1"/>
  <c r="AY28" i="4"/>
  <c r="AV28" i="4"/>
  <c r="AU28" i="4"/>
  <c r="AR28" i="4"/>
  <c r="AQ28" i="4"/>
  <c r="AN28" i="4"/>
  <c r="AM28" i="4"/>
  <c r="AJ28" i="4"/>
  <c r="AK28" i="4" s="1"/>
  <c r="AI28" i="4"/>
  <c r="AG28" i="4"/>
  <c r="AC28" i="4"/>
  <c r="X28" i="4"/>
  <c r="Y28" i="4" s="1"/>
  <c r="W28" i="4"/>
  <c r="T28" i="4"/>
  <c r="U28" i="4" s="1"/>
  <c r="S28" i="4"/>
  <c r="P28" i="4"/>
  <c r="Q28" i="4" s="1"/>
  <c r="O28" i="4"/>
  <c r="M28" i="4"/>
  <c r="L28" i="4"/>
  <c r="K28" i="4"/>
  <c r="F28" i="4"/>
  <c r="D28" i="4"/>
  <c r="B28" i="4"/>
  <c r="BX27" i="4"/>
  <c r="BW27" i="4"/>
  <c r="BY27" i="4" s="1"/>
  <c r="BT27" i="4"/>
  <c r="BS27" i="4"/>
  <c r="BU27" i="4" s="1"/>
  <c r="BP27" i="4"/>
  <c r="BO27" i="4"/>
  <c r="BL27" i="4"/>
  <c r="BK27" i="4"/>
  <c r="BH27" i="4"/>
  <c r="BG27" i="4"/>
  <c r="BD27" i="4"/>
  <c r="BC27" i="4"/>
  <c r="AZ27" i="4"/>
  <c r="AY27" i="4"/>
  <c r="AV27" i="4"/>
  <c r="AW27" i="4" s="1"/>
  <c r="AU27" i="4"/>
  <c r="AS27" i="4"/>
  <c r="AR27" i="4"/>
  <c r="AQ27" i="4"/>
  <c r="AN27" i="4"/>
  <c r="AO27" i="4" s="1"/>
  <c r="AM27" i="4"/>
  <c r="AJ27" i="4"/>
  <c r="AI27" i="4"/>
  <c r="AG27" i="4"/>
  <c r="AC27" i="4"/>
  <c r="Y27" i="4"/>
  <c r="X27" i="4"/>
  <c r="W27" i="4"/>
  <c r="T27" i="4"/>
  <c r="S27" i="4"/>
  <c r="P27" i="4"/>
  <c r="O27" i="4"/>
  <c r="L27" i="4"/>
  <c r="K27" i="4"/>
  <c r="F27" i="4"/>
  <c r="D27" i="4"/>
  <c r="B27" i="4"/>
  <c r="BX26" i="4"/>
  <c r="BY26" i="4" s="1"/>
  <c r="BW26" i="4"/>
  <c r="BT26" i="4"/>
  <c r="BU26" i="4" s="1"/>
  <c r="BS26" i="4"/>
  <c r="BQ26" i="4"/>
  <c r="BP26" i="4"/>
  <c r="BO26" i="4"/>
  <c r="BL26" i="4"/>
  <c r="BM26" i="4" s="1"/>
  <c r="BK26" i="4"/>
  <c r="BH26" i="4"/>
  <c r="BG26" i="4"/>
  <c r="BI26" i="4" s="1"/>
  <c r="BD26" i="4"/>
  <c r="BC26" i="4"/>
  <c r="BE26" i="4" s="1"/>
  <c r="AZ26" i="4"/>
  <c r="AY26" i="4"/>
  <c r="AV26" i="4"/>
  <c r="AU26" i="4"/>
  <c r="AR26" i="4"/>
  <c r="AQ26" i="4"/>
  <c r="AN26" i="4"/>
  <c r="AM26" i="4"/>
  <c r="AJ26" i="4"/>
  <c r="AK26" i="4" s="1"/>
  <c r="AI26" i="4"/>
  <c r="AG26" i="4"/>
  <c r="AC26" i="4"/>
  <c r="X26" i="4"/>
  <c r="Y26" i="4" s="1"/>
  <c r="W26" i="4"/>
  <c r="U26" i="4"/>
  <c r="T26" i="4"/>
  <c r="S26" i="4"/>
  <c r="P26" i="4"/>
  <c r="Q26" i="4" s="1"/>
  <c r="O26" i="4"/>
  <c r="L26" i="4"/>
  <c r="K26" i="4"/>
  <c r="F26" i="4"/>
  <c r="D26" i="4"/>
  <c r="B26" i="4"/>
  <c r="BX25" i="4"/>
  <c r="BW25" i="4"/>
  <c r="BT25" i="4"/>
  <c r="BS25" i="4"/>
  <c r="BP25" i="4"/>
  <c r="BO25" i="4"/>
  <c r="BL25" i="4"/>
  <c r="BK25" i="4"/>
  <c r="BH25" i="4"/>
  <c r="BG25" i="4"/>
  <c r="BD25" i="4"/>
  <c r="BE25" i="4" s="1"/>
  <c r="BC25" i="4"/>
  <c r="AZ25" i="4"/>
  <c r="AY25" i="4"/>
  <c r="BA25" i="4" s="1"/>
  <c r="AV25" i="4"/>
  <c r="AW25" i="4" s="1"/>
  <c r="AU25" i="4"/>
  <c r="AR25" i="4"/>
  <c r="AS25" i="4" s="1"/>
  <c r="AQ25" i="4"/>
  <c r="AN25" i="4"/>
  <c r="AM25" i="4"/>
  <c r="AJ25" i="4"/>
  <c r="AI25" i="4"/>
  <c r="AG25" i="4"/>
  <c r="AC25" i="4"/>
  <c r="X25" i="4"/>
  <c r="Y25" i="4" s="1"/>
  <c r="W25" i="4"/>
  <c r="T25" i="4"/>
  <c r="U25" i="4" s="1"/>
  <c r="S25" i="4"/>
  <c r="P25" i="4"/>
  <c r="Q25" i="4" s="1"/>
  <c r="O25" i="4"/>
  <c r="L25" i="4"/>
  <c r="M25" i="4" s="1"/>
  <c r="K25" i="4"/>
  <c r="F25" i="4"/>
  <c r="D25" i="4"/>
  <c r="B25" i="4"/>
  <c r="BX24" i="4"/>
  <c r="BY24" i="4" s="1"/>
  <c r="BW24" i="4"/>
  <c r="BU24" i="4"/>
  <c r="BT24" i="4"/>
  <c r="BS24" i="4"/>
  <c r="BP24" i="4"/>
  <c r="BQ24" i="4" s="1"/>
  <c r="BO24" i="4"/>
  <c r="BL24" i="4"/>
  <c r="BK24" i="4"/>
  <c r="BH24" i="4"/>
  <c r="BI24" i="4" s="1"/>
  <c r="BG24" i="4"/>
  <c r="BD24" i="4"/>
  <c r="BE24" i="4" s="1"/>
  <c r="BC24" i="4"/>
  <c r="AZ24" i="4"/>
  <c r="BA24" i="4" s="1"/>
  <c r="AY24" i="4"/>
  <c r="AV24" i="4"/>
  <c r="AW24" i="4" s="1"/>
  <c r="AU24" i="4"/>
  <c r="AS24" i="4"/>
  <c r="AR24" i="4"/>
  <c r="AQ24" i="4"/>
  <c r="AN24" i="4"/>
  <c r="AM24" i="4"/>
  <c r="AJ24" i="4"/>
  <c r="AI24" i="4"/>
  <c r="AG24" i="4"/>
  <c r="AC24" i="4"/>
  <c r="Y24" i="4"/>
  <c r="X24" i="4"/>
  <c r="W24" i="4"/>
  <c r="T24" i="4"/>
  <c r="S24" i="4"/>
  <c r="U24" i="4" s="1"/>
  <c r="P24" i="4"/>
  <c r="O24" i="4"/>
  <c r="Q24" i="4" s="1"/>
  <c r="L24" i="4"/>
  <c r="K24" i="4"/>
  <c r="M24" i="4" s="1"/>
  <c r="F24" i="4"/>
  <c r="D24" i="4"/>
  <c r="B24" i="4"/>
  <c r="BX23" i="4"/>
  <c r="BW23" i="4"/>
  <c r="BT23" i="4"/>
  <c r="BS23" i="4"/>
  <c r="BP23" i="4"/>
  <c r="BO23" i="4"/>
  <c r="BL23" i="4"/>
  <c r="BM23" i="4" s="1"/>
  <c r="BK23" i="4"/>
  <c r="BI23" i="4"/>
  <c r="BH23" i="4"/>
  <c r="BG23" i="4"/>
  <c r="BD23" i="4"/>
  <c r="BC23" i="4"/>
  <c r="AZ23" i="4"/>
  <c r="AY23" i="4"/>
  <c r="BA23" i="4" s="1"/>
  <c r="AV23" i="4"/>
  <c r="AU23" i="4"/>
  <c r="AR23" i="4"/>
  <c r="AQ23" i="4"/>
  <c r="AN23" i="4"/>
  <c r="AM23" i="4"/>
  <c r="AJ23" i="4"/>
  <c r="AI23" i="4"/>
  <c r="AG23" i="4"/>
  <c r="AC23" i="4"/>
  <c r="X23" i="4"/>
  <c r="W23" i="4"/>
  <c r="T23" i="4"/>
  <c r="S23" i="4"/>
  <c r="P23" i="4"/>
  <c r="Q23" i="4" s="1"/>
  <c r="O23" i="4"/>
  <c r="M23" i="4"/>
  <c r="L23" i="4"/>
  <c r="K23" i="4"/>
  <c r="F23" i="4"/>
  <c r="D23" i="4"/>
  <c r="B23" i="4"/>
  <c r="BX22" i="4"/>
  <c r="BW22" i="4"/>
  <c r="BY22" i="4" s="1"/>
  <c r="BT22" i="4"/>
  <c r="BS22" i="4"/>
  <c r="BU22" i="4" s="1"/>
  <c r="BP22" i="4"/>
  <c r="BO22" i="4"/>
  <c r="BL22" i="4"/>
  <c r="BK22" i="4"/>
  <c r="BH22" i="4"/>
  <c r="BG22" i="4"/>
  <c r="BD22" i="4"/>
  <c r="BC22" i="4"/>
  <c r="AZ22" i="4"/>
  <c r="BA22" i="4" s="1"/>
  <c r="AY22" i="4"/>
  <c r="AW22" i="4"/>
  <c r="AV22" i="4"/>
  <c r="AU22" i="4"/>
  <c r="AR22" i="4"/>
  <c r="AQ22" i="4"/>
  <c r="AS22" i="4" s="1"/>
  <c r="AN22" i="4"/>
  <c r="AM22" i="4"/>
  <c r="AJ22" i="4"/>
  <c r="AI22" i="4"/>
  <c r="AG22" i="4"/>
  <c r="AC22" i="4"/>
  <c r="X22" i="4"/>
  <c r="W22" i="4"/>
  <c r="T22" i="4"/>
  <c r="S22" i="4"/>
  <c r="P22" i="4"/>
  <c r="O22" i="4"/>
  <c r="L22" i="4"/>
  <c r="K22" i="4"/>
  <c r="F22" i="4"/>
  <c r="D22" i="4"/>
  <c r="B22" i="4"/>
  <c r="BX21" i="4"/>
  <c r="BY21" i="4" s="1"/>
  <c r="BW21" i="4"/>
  <c r="BU21" i="4"/>
  <c r="BT21" i="4"/>
  <c r="BS21" i="4"/>
  <c r="BP21" i="4"/>
  <c r="BQ21" i="4" s="1"/>
  <c r="BO21" i="4"/>
  <c r="BL21" i="4"/>
  <c r="BK21" i="4"/>
  <c r="BM21" i="4" s="1"/>
  <c r="BH21" i="4"/>
  <c r="BG21" i="4"/>
  <c r="BD21" i="4"/>
  <c r="BC21" i="4"/>
  <c r="AZ21" i="4"/>
  <c r="AY21" i="4"/>
  <c r="AV21" i="4"/>
  <c r="AU21" i="4"/>
  <c r="AR21" i="4"/>
  <c r="AQ21" i="4"/>
  <c r="AN21" i="4"/>
  <c r="AO21" i="4" s="1"/>
  <c r="AM21" i="4"/>
  <c r="AK21" i="4"/>
  <c r="AJ21" i="4"/>
  <c r="AI21" i="4"/>
  <c r="AG21" i="4"/>
  <c r="AC21" i="4"/>
  <c r="X21" i="4"/>
  <c r="Y21" i="4" s="1"/>
  <c r="W21" i="4"/>
  <c r="U21" i="4"/>
  <c r="T21" i="4"/>
  <c r="S21" i="4"/>
  <c r="P21" i="4"/>
  <c r="O21" i="4"/>
  <c r="Q21" i="4" s="1"/>
  <c r="L21" i="4"/>
  <c r="K21" i="4"/>
  <c r="F21" i="4"/>
  <c r="D21" i="4"/>
  <c r="B21" i="4"/>
  <c r="BX20" i="4"/>
  <c r="BW20" i="4"/>
  <c r="BT20" i="4"/>
  <c r="BU20" i="4" s="1"/>
  <c r="BS20" i="4"/>
  <c r="BP20" i="4"/>
  <c r="BQ20" i="4" s="1"/>
  <c r="BO20" i="4"/>
  <c r="BL20" i="4"/>
  <c r="BM20" i="4" s="1"/>
  <c r="BK20" i="4"/>
  <c r="BH20" i="4"/>
  <c r="BG20" i="4"/>
  <c r="BI20" i="4" s="1"/>
  <c r="BD20" i="4"/>
  <c r="BE20" i="4" s="1"/>
  <c r="BC20" i="4"/>
  <c r="AZ20" i="4"/>
  <c r="AY20" i="4"/>
  <c r="AV20" i="4"/>
  <c r="AW20" i="4" s="1"/>
  <c r="AU20" i="4"/>
  <c r="AR20" i="4"/>
  <c r="AS20" i="4" s="1"/>
  <c r="AQ20" i="4"/>
  <c r="AN20" i="4"/>
  <c r="AM20" i="4"/>
  <c r="AJ20" i="4"/>
  <c r="AK20" i="4" s="1"/>
  <c r="AI20" i="4"/>
  <c r="AG20" i="4"/>
  <c r="AC20" i="4"/>
  <c r="X20" i="4"/>
  <c r="Y20" i="4" s="1"/>
  <c r="W20" i="4"/>
  <c r="T20" i="4"/>
  <c r="U20" i="4" s="1"/>
  <c r="S20" i="4"/>
  <c r="P20" i="4"/>
  <c r="Q20" i="4" s="1"/>
  <c r="O20" i="4"/>
  <c r="M20" i="4"/>
  <c r="L20" i="4"/>
  <c r="K20" i="4"/>
  <c r="F20" i="4"/>
  <c r="D20" i="4"/>
  <c r="B20" i="4"/>
  <c r="BX19" i="4"/>
  <c r="BW19" i="4"/>
  <c r="BY19" i="4" s="1"/>
  <c r="BT19" i="4"/>
  <c r="BU19" i="4" s="1"/>
  <c r="BS19" i="4"/>
  <c r="BP19" i="4"/>
  <c r="BQ19" i="4" s="1"/>
  <c r="BO19" i="4"/>
  <c r="BL19" i="4"/>
  <c r="BK19" i="4"/>
  <c r="BH19" i="4"/>
  <c r="BI19" i="4" s="1"/>
  <c r="BG19" i="4"/>
  <c r="BD19" i="4"/>
  <c r="BE19" i="4" s="1"/>
  <c r="BC19" i="4"/>
  <c r="AZ19" i="4"/>
  <c r="BA19" i="4" s="1"/>
  <c r="AY19" i="4"/>
  <c r="AV19" i="4"/>
  <c r="AU19" i="4"/>
  <c r="AW19" i="4" s="1"/>
  <c r="AR19" i="4"/>
  <c r="AS19" i="4" s="1"/>
  <c r="AQ19" i="4"/>
  <c r="AN19" i="4"/>
  <c r="AM19" i="4"/>
  <c r="AJ19" i="4"/>
  <c r="AK19" i="4" s="1"/>
  <c r="AI19" i="4"/>
  <c r="AG19" i="4"/>
  <c r="AC19" i="4"/>
  <c r="X19" i="4"/>
  <c r="W19" i="4"/>
  <c r="T19" i="4"/>
  <c r="S19" i="4"/>
  <c r="P19" i="4"/>
  <c r="O19" i="4"/>
  <c r="L19" i="4"/>
  <c r="M19" i="4" s="1"/>
  <c r="K19" i="4"/>
  <c r="F19" i="4"/>
  <c r="D19" i="4"/>
  <c r="B19" i="4"/>
  <c r="BX18" i="4"/>
  <c r="BW18" i="4"/>
  <c r="BT18" i="4"/>
  <c r="BS18" i="4"/>
  <c r="BP18" i="4"/>
  <c r="BQ18" i="4" s="1"/>
  <c r="BO18" i="4"/>
  <c r="BL18" i="4"/>
  <c r="BK18" i="4"/>
  <c r="BM18" i="4" s="1"/>
  <c r="BH18" i="4"/>
  <c r="BG18" i="4"/>
  <c r="BI18" i="4" s="1"/>
  <c r="BD18" i="4"/>
  <c r="BC18" i="4"/>
  <c r="AZ18" i="4"/>
  <c r="AY18" i="4"/>
  <c r="BA18" i="4" s="1"/>
  <c r="AV18" i="4"/>
  <c r="AU18" i="4"/>
  <c r="AR18" i="4"/>
  <c r="AQ18" i="4"/>
  <c r="AN18" i="4"/>
  <c r="AM18" i="4"/>
  <c r="AJ18" i="4"/>
  <c r="AK18" i="4" s="1"/>
  <c r="AI18" i="4"/>
  <c r="AG18" i="4"/>
  <c r="AC18" i="4"/>
  <c r="X18" i="4"/>
  <c r="Y18" i="4" s="1"/>
  <c r="W18" i="4"/>
  <c r="T18" i="4"/>
  <c r="S18" i="4"/>
  <c r="U18" i="4" s="1"/>
  <c r="P18" i="4"/>
  <c r="Q18" i="4" s="1"/>
  <c r="O18" i="4"/>
  <c r="M18" i="4"/>
  <c r="L18" i="4"/>
  <c r="K18" i="4"/>
  <c r="F18" i="4"/>
  <c r="D18" i="4"/>
  <c r="B18" i="4"/>
  <c r="BX17" i="4"/>
  <c r="BW17" i="4"/>
  <c r="BT17" i="4"/>
  <c r="BS17" i="4"/>
  <c r="BU17" i="4" s="1"/>
  <c r="BP17" i="4"/>
  <c r="BQ17" i="4" s="1"/>
  <c r="BO17" i="4"/>
  <c r="BL17" i="4"/>
  <c r="BK17" i="4"/>
  <c r="BH17" i="4"/>
  <c r="BI17" i="4" s="1"/>
  <c r="BG17" i="4"/>
  <c r="BD17" i="4"/>
  <c r="BE17" i="4" s="1"/>
  <c r="BC17" i="4"/>
  <c r="AZ17" i="4"/>
  <c r="AY17" i="4"/>
  <c r="AV17" i="4"/>
  <c r="AU17" i="4"/>
  <c r="AR17" i="4"/>
  <c r="AQ17" i="4"/>
  <c r="AS17" i="4" s="1"/>
  <c r="AN17" i="4"/>
  <c r="AM17" i="4"/>
  <c r="AJ17" i="4"/>
  <c r="AI17" i="4"/>
  <c r="AG17" i="4"/>
  <c r="AC17" i="4"/>
  <c r="X17" i="4"/>
  <c r="W17" i="4"/>
  <c r="Y17" i="4" s="1"/>
  <c r="T17" i="4"/>
  <c r="U17" i="4" s="1"/>
  <c r="S17" i="4"/>
  <c r="P17" i="4"/>
  <c r="O17" i="4"/>
  <c r="L17" i="4"/>
  <c r="M17" i="4" s="1"/>
  <c r="K17" i="4"/>
  <c r="F17" i="4"/>
  <c r="D17" i="4"/>
  <c r="B17" i="4"/>
  <c r="BX16" i="4"/>
  <c r="BW16" i="4"/>
  <c r="BU16" i="4"/>
  <c r="BT16" i="4"/>
  <c r="BS16" i="4"/>
  <c r="BP16" i="4"/>
  <c r="BO16" i="4"/>
  <c r="BQ16" i="4" s="1"/>
  <c r="BL16" i="4"/>
  <c r="BK16" i="4"/>
  <c r="BM16" i="4" s="1"/>
  <c r="BH16" i="4"/>
  <c r="BG16" i="4"/>
  <c r="BD16" i="4"/>
  <c r="BC16" i="4"/>
  <c r="AZ16" i="4"/>
  <c r="AY16" i="4"/>
  <c r="AV16" i="4"/>
  <c r="AU16" i="4"/>
  <c r="AR16" i="4"/>
  <c r="AS16" i="4" s="1"/>
  <c r="AQ16" i="4"/>
  <c r="AN16" i="4"/>
  <c r="AM16" i="4"/>
  <c r="AJ16" i="4"/>
  <c r="AK16" i="4" s="1"/>
  <c r="AI16" i="4"/>
  <c r="AG16" i="4"/>
  <c r="AC16" i="4"/>
  <c r="Y16" i="4"/>
  <c r="X16" i="4"/>
  <c r="W16" i="4"/>
  <c r="T16" i="4"/>
  <c r="U16" i="4" s="1"/>
  <c r="S16" i="4"/>
  <c r="P16" i="4"/>
  <c r="O16" i="4"/>
  <c r="L16" i="4"/>
  <c r="K16" i="4"/>
  <c r="F16" i="4"/>
  <c r="D16" i="4"/>
  <c r="B16" i="4"/>
  <c r="BX15" i="4"/>
  <c r="BY15" i="4" s="1"/>
  <c r="BW15" i="4"/>
  <c r="BT15" i="4"/>
  <c r="BS15" i="4"/>
  <c r="BP15" i="4"/>
  <c r="BQ15" i="4" s="1"/>
  <c r="BO15" i="4"/>
  <c r="BL15" i="4"/>
  <c r="BK15" i="4"/>
  <c r="BI15" i="4"/>
  <c r="BH15" i="4"/>
  <c r="BG15" i="4"/>
  <c r="BE15" i="4"/>
  <c r="BD15" i="4"/>
  <c r="BC15" i="4"/>
  <c r="AZ15" i="4"/>
  <c r="AY15" i="4"/>
  <c r="BA15" i="4" s="1"/>
  <c r="AV15" i="4"/>
  <c r="AU15" i="4"/>
  <c r="AR15" i="4"/>
  <c r="AQ15" i="4"/>
  <c r="AN15" i="4"/>
  <c r="AM15" i="4"/>
  <c r="AJ15" i="4"/>
  <c r="AI15" i="4"/>
  <c r="AG15" i="4"/>
  <c r="AC15" i="4"/>
  <c r="X15" i="4"/>
  <c r="W15" i="4"/>
  <c r="T15" i="4"/>
  <c r="U15" i="4" s="1"/>
  <c r="S15" i="4"/>
  <c r="P15" i="4"/>
  <c r="O15" i="4"/>
  <c r="L15" i="4"/>
  <c r="K15" i="4"/>
  <c r="F15" i="4"/>
  <c r="D15" i="4"/>
  <c r="B15" i="4"/>
  <c r="BX14" i="4"/>
  <c r="BW14" i="4"/>
  <c r="BY14" i="4" s="1"/>
  <c r="BT14" i="4"/>
  <c r="BS14" i="4"/>
  <c r="BU14" i="4" s="1"/>
  <c r="BP14" i="4"/>
  <c r="BO14" i="4"/>
  <c r="BL14" i="4"/>
  <c r="BK14" i="4"/>
  <c r="BH14" i="4"/>
  <c r="BG14" i="4"/>
  <c r="BD14" i="4"/>
  <c r="BC14" i="4"/>
  <c r="AZ14" i="4"/>
  <c r="BA14" i="4" s="1"/>
  <c r="AY14" i="4"/>
  <c r="AV14" i="4"/>
  <c r="AW14" i="4" s="1"/>
  <c r="AU14" i="4"/>
  <c r="AR14" i="4"/>
  <c r="AS14" i="4" s="1"/>
  <c r="AQ14" i="4"/>
  <c r="AN14" i="4"/>
  <c r="AM14" i="4"/>
  <c r="AJ14" i="4"/>
  <c r="AK14" i="4" s="1"/>
  <c r="AI14" i="4"/>
  <c r="AG14" i="4"/>
  <c r="AC14" i="4"/>
  <c r="X14" i="4"/>
  <c r="W14" i="4"/>
  <c r="T14" i="4"/>
  <c r="S14" i="4"/>
  <c r="P14" i="4"/>
  <c r="Q14" i="4" s="1"/>
  <c r="O14" i="4"/>
  <c r="L14" i="4"/>
  <c r="M14" i="4" s="1"/>
  <c r="K14" i="4"/>
  <c r="F14" i="4"/>
  <c r="D14" i="4"/>
  <c r="B14" i="4"/>
  <c r="BX13" i="4"/>
  <c r="BW13" i="4"/>
  <c r="BT13" i="4"/>
  <c r="BU13" i="4" s="1"/>
  <c r="BS13" i="4"/>
  <c r="BQ13" i="4"/>
  <c r="BP13" i="4"/>
  <c r="BO13" i="4"/>
  <c r="BL13" i="4"/>
  <c r="BK13" i="4"/>
  <c r="BM13" i="4" s="1"/>
  <c r="BH13" i="4"/>
  <c r="BG13" i="4"/>
  <c r="BD13" i="4"/>
  <c r="BC13" i="4"/>
  <c r="AZ13" i="4"/>
  <c r="AY13" i="4"/>
  <c r="AV13" i="4"/>
  <c r="AU13" i="4"/>
  <c r="AR13" i="4"/>
  <c r="AQ13" i="4"/>
  <c r="AN13" i="4"/>
  <c r="AO13" i="4" s="1"/>
  <c r="AM13" i="4"/>
  <c r="AJ13" i="4"/>
  <c r="AI13" i="4"/>
  <c r="AK13" i="4" s="1"/>
  <c r="AG13" i="4"/>
  <c r="AC13" i="4"/>
  <c r="X13" i="4"/>
  <c r="W13" i="4"/>
  <c r="U13" i="4"/>
  <c r="T13" i="4"/>
  <c r="S13" i="4"/>
  <c r="P13" i="4"/>
  <c r="H13" i="4" s="1"/>
  <c r="O13" i="4"/>
  <c r="L13" i="4"/>
  <c r="K13" i="4"/>
  <c r="F13" i="4"/>
  <c r="D13" i="4"/>
  <c r="B13" i="4"/>
  <c r="BX12" i="4"/>
  <c r="BW12" i="4"/>
  <c r="BT12" i="4"/>
  <c r="BS12" i="4"/>
  <c r="BP12" i="4"/>
  <c r="BO12" i="4"/>
  <c r="BL12" i="4"/>
  <c r="BK12" i="4"/>
  <c r="BH12" i="4"/>
  <c r="BI12" i="4" s="1"/>
  <c r="BG12" i="4"/>
  <c r="BD12" i="4"/>
  <c r="BC12" i="4"/>
  <c r="AZ12" i="4"/>
  <c r="AY12" i="4"/>
  <c r="AV12" i="4"/>
  <c r="AU12" i="4"/>
  <c r="AW12" i="4" s="1"/>
  <c r="AR12" i="4"/>
  <c r="AQ12" i="4"/>
  <c r="AN12" i="4"/>
  <c r="AM12" i="4"/>
  <c r="AJ12" i="4"/>
  <c r="AI12" i="4"/>
  <c r="AG12" i="4"/>
  <c r="AC12" i="4"/>
  <c r="X12" i="4"/>
  <c r="W12" i="4"/>
  <c r="T12" i="4"/>
  <c r="S12" i="4"/>
  <c r="P12" i="4"/>
  <c r="O12" i="4"/>
  <c r="L12" i="4"/>
  <c r="M12" i="4" s="1"/>
  <c r="K12" i="4"/>
  <c r="F12" i="4"/>
  <c r="D12" i="4"/>
  <c r="B12" i="4"/>
  <c r="BX11" i="4"/>
  <c r="BY11" i="4" s="1"/>
  <c r="BW11" i="4"/>
  <c r="BT11" i="4"/>
  <c r="BS11" i="4"/>
  <c r="BP11" i="4"/>
  <c r="BO11" i="4"/>
  <c r="BL11" i="4"/>
  <c r="BM11" i="4" s="1"/>
  <c r="BK11" i="4"/>
  <c r="BH11" i="4"/>
  <c r="BG11" i="4"/>
  <c r="BD11" i="4"/>
  <c r="BC11" i="4"/>
  <c r="AZ11" i="4"/>
  <c r="AY11" i="4"/>
  <c r="AW11" i="4"/>
  <c r="AV11" i="4"/>
  <c r="AU11" i="4"/>
  <c r="AS11" i="4"/>
  <c r="AR11" i="4"/>
  <c r="AQ11" i="4"/>
  <c r="AN11" i="4"/>
  <c r="AO11" i="4" s="1"/>
  <c r="AM11" i="4"/>
  <c r="AJ11" i="4"/>
  <c r="AI11" i="4"/>
  <c r="AG11" i="4"/>
  <c r="AC11" i="4"/>
  <c r="X11" i="4"/>
  <c r="W11" i="4"/>
  <c r="T11" i="4"/>
  <c r="S11" i="4"/>
  <c r="P11" i="4"/>
  <c r="O11" i="4"/>
  <c r="L11" i="4"/>
  <c r="H11" i="4" s="1"/>
  <c r="K11" i="4"/>
  <c r="F11" i="4"/>
  <c r="D11" i="4"/>
  <c r="B11" i="4"/>
  <c r="I3" i="4"/>
  <c r="C37" i="3"/>
  <c r="B37" i="3"/>
  <c r="DL35" i="3"/>
  <c r="DJ35" i="3"/>
  <c r="DF35" i="3"/>
  <c r="DB35" i="3"/>
  <c r="CX35" i="3"/>
  <c r="CT35" i="3"/>
  <c r="CP35" i="3"/>
  <c r="CL35" i="3"/>
  <c r="CH35" i="3"/>
  <c r="CD35" i="3"/>
  <c r="BZ35" i="3"/>
  <c r="BV35" i="3"/>
  <c r="BR35" i="3"/>
  <c r="BN35" i="3"/>
  <c r="BJ35" i="3"/>
  <c r="BF35" i="3"/>
  <c r="BB35" i="3"/>
  <c r="AZ35" i="3"/>
  <c r="AX35" i="3"/>
  <c r="AT35" i="3"/>
  <c r="AP35" i="3"/>
  <c r="AL35" i="3"/>
  <c r="AH35" i="3"/>
  <c r="AD35" i="3"/>
  <c r="Z35" i="3"/>
  <c r="V35" i="3"/>
  <c r="R35" i="3"/>
  <c r="N35" i="3"/>
  <c r="J35" i="3"/>
  <c r="DL34" i="3"/>
  <c r="DK34" i="3"/>
  <c r="DI34" i="3"/>
  <c r="DH34" i="3"/>
  <c r="DG34" i="3"/>
  <c r="DD34" i="3"/>
  <c r="DE34" i="3" s="1"/>
  <c r="DC34" i="3"/>
  <c r="CZ34" i="3"/>
  <c r="CY34" i="3"/>
  <c r="DA34" i="3" s="1"/>
  <c r="CW34" i="3"/>
  <c r="CV34" i="3"/>
  <c r="CU34" i="3"/>
  <c r="CR34" i="3"/>
  <c r="CQ34" i="3"/>
  <c r="CN34" i="3"/>
  <c r="CM34" i="3"/>
  <c r="CJ34" i="3"/>
  <c r="CI34" i="3"/>
  <c r="CF34" i="3"/>
  <c r="CG34" i="3" s="1"/>
  <c r="CE34" i="3"/>
  <c r="CB34" i="3"/>
  <c r="CC34" i="3" s="1"/>
  <c r="CA34" i="3"/>
  <c r="BX34" i="3"/>
  <c r="BW34" i="3"/>
  <c r="BT34" i="3"/>
  <c r="BS34" i="3"/>
  <c r="BP34" i="3"/>
  <c r="BO34" i="3"/>
  <c r="BL34" i="3"/>
  <c r="BK34" i="3"/>
  <c r="BH34" i="3"/>
  <c r="BI34" i="3" s="1"/>
  <c r="BG34" i="3"/>
  <c r="BD34" i="3"/>
  <c r="BC34" i="3"/>
  <c r="BA34" i="3"/>
  <c r="AZ34" i="3"/>
  <c r="AY34" i="3"/>
  <c r="AW34" i="3"/>
  <c r="AV34" i="3"/>
  <c r="AU34" i="3"/>
  <c r="AR34" i="3"/>
  <c r="AQ34" i="3"/>
  <c r="AN34" i="3"/>
  <c r="AM34" i="3"/>
  <c r="AJ34" i="3"/>
  <c r="AI34" i="3"/>
  <c r="AF34" i="3"/>
  <c r="AE34" i="3"/>
  <c r="AB34" i="3"/>
  <c r="AA34" i="3"/>
  <c r="X34" i="3"/>
  <c r="Y34" i="3" s="1"/>
  <c r="W34" i="3"/>
  <c r="U34" i="3"/>
  <c r="T34" i="3"/>
  <c r="S34" i="3"/>
  <c r="P34" i="3"/>
  <c r="O34" i="3"/>
  <c r="L34" i="3"/>
  <c r="K34" i="3"/>
  <c r="F34" i="3"/>
  <c r="D34" i="3"/>
  <c r="B34" i="3"/>
  <c r="DL33" i="3"/>
  <c r="DK33" i="3"/>
  <c r="DI33" i="3"/>
  <c r="DH33" i="3"/>
  <c r="DH35" i="3" s="1"/>
  <c r="DG33" i="3"/>
  <c r="DG35" i="3" s="1"/>
  <c r="DD33" i="3"/>
  <c r="DC33" i="3"/>
  <c r="DC35" i="3" s="1"/>
  <c r="CZ33" i="3"/>
  <c r="CY33" i="3"/>
  <c r="CY35" i="3" s="1"/>
  <c r="CV33" i="3"/>
  <c r="CW33" i="3" s="1"/>
  <c r="CU33" i="3"/>
  <c r="CU35" i="3" s="1"/>
  <c r="CR33" i="3"/>
  <c r="CQ33" i="3"/>
  <c r="CN33" i="3"/>
  <c r="CM33" i="3"/>
  <c r="CJ33" i="3"/>
  <c r="CI33" i="3"/>
  <c r="CF33" i="3"/>
  <c r="CF35" i="3" s="1"/>
  <c r="CE33" i="3"/>
  <c r="CC33" i="3"/>
  <c r="CB33" i="3"/>
  <c r="CA33" i="3"/>
  <c r="CA35" i="3" s="1"/>
  <c r="BX33" i="3"/>
  <c r="BW33" i="3"/>
  <c r="BW35" i="3" s="1"/>
  <c r="BT33" i="3"/>
  <c r="BS33" i="3"/>
  <c r="BP33" i="3"/>
  <c r="BQ33" i="3" s="1"/>
  <c r="BO33" i="3"/>
  <c r="BO35" i="3" s="1"/>
  <c r="BL33" i="3"/>
  <c r="BL35" i="3" s="1"/>
  <c r="BK33" i="3"/>
  <c r="BK35" i="3" s="1"/>
  <c r="BI33" i="3"/>
  <c r="BH33" i="3"/>
  <c r="BG33" i="3"/>
  <c r="BD33" i="3"/>
  <c r="BD35" i="3" s="1"/>
  <c r="BC33" i="3"/>
  <c r="BC35" i="3" s="1"/>
  <c r="AZ33" i="3"/>
  <c r="AY33" i="3"/>
  <c r="AV33" i="3"/>
  <c r="AV35" i="3" s="1"/>
  <c r="AW35" i="3" s="1"/>
  <c r="AU33" i="3"/>
  <c r="AU35" i="3" s="1"/>
  <c r="AR33" i="3"/>
  <c r="AQ33" i="3"/>
  <c r="AN33" i="3"/>
  <c r="AM33" i="3"/>
  <c r="AM35" i="3" s="1"/>
  <c r="AJ33" i="3"/>
  <c r="AI33" i="3"/>
  <c r="AF33" i="3"/>
  <c r="AF35" i="3" s="1"/>
  <c r="AE33" i="3"/>
  <c r="AE35" i="3" s="1"/>
  <c r="AB33" i="3"/>
  <c r="AA33" i="3"/>
  <c r="X33" i="3"/>
  <c r="X35" i="3" s="1"/>
  <c r="W33" i="3"/>
  <c r="W35" i="3" s="1"/>
  <c r="T33" i="3"/>
  <c r="T35" i="3" s="1"/>
  <c r="S33" i="3"/>
  <c r="P33" i="3"/>
  <c r="Q33" i="3" s="1"/>
  <c r="O33" i="3"/>
  <c r="L33" i="3"/>
  <c r="K33" i="3"/>
  <c r="K35" i="3" s="1"/>
  <c r="F33" i="3"/>
  <c r="F35" i="3" s="1"/>
  <c r="D33" i="3"/>
  <c r="B33" i="3"/>
  <c r="B35" i="3" s="1"/>
  <c r="DJ31" i="3"/>
  <c r="DJ39" i="3" s="1"/>
  <c r="DF31" i="3"/>
  <c r="DF39" i="3" s="1"/>
  <c r="DB31" i="3"/>
  <c r="CX31" i="3"/>
  <c r="CT31" i="3"/>
  <c r="CT39" i="3" s="1"/>
  <c r="CP31" i="3"/>
  <c r="CP39" i="3" s="1"/>
  <c r="CL31" i="3"/>
  <c r="CH31" i="3"/>
  <c r="CD31" i="3"/>
  <c r="CD39" i="3" s="1"/>
  <c r="BZ31" i="3"/>
  <c r="BZ39" i="3" s="1"/>
  <c r="BV31" i="3"/>
  <c r="BR31" i="3"/>
  <c r="BR39" i="3" s="1"/>
  <c r="BN31" i="3"/>
  <c r="BJ31" i="3"/>
  <c r="BJ39" i="3" s="1"/>
  <c r="BF31" i="3"/>
  <c r="BF39" i="3" s="1"/>
  <c r="BB31" i="3"/>
  <c r="AX31" i="3"/>
  <c r="AT31" i="3"/>
  <c r="AT39" i="3" s="1"/>
  <c r="AP31" i="3"/>
  <c r="AP39" i="3" s="1"/>
  <c r="AL31" i="3"/>
  <c r="AH31" i="3"/>
  <c r="AD31" i="3"/>
  <c r="AD39" i="3" s="1"/>
  <c r="Z31" i="3"/>
  <c r="Z39" i="3" s="1"/>
  <c r="V31" i="3"/>
  <c r="R31" i="3"/>
  <c r="R39" i="3" s="1"/>
  <c r="N31" i="3"/>
  <c r="N39" i="3" s="1"/>
  <c r="J31" i="3"/>
  <c r="J39" i="3" s="1"/>
  <c r="DL30" i="3"/>
  <c r="DK30" i="3"/>
  <c r="DH30" i="3"/>
  <c r="DG30" i="3"/>
  <c r="DD30" i="3"/>
  <c r="DC30" i="3"/>
  <c r="CZ30" i="3"/>
  <c r="DA30" i="3" s="1"/>
  <c r="CY30" i="3"/>
  <c r="CV30" i="3"/>
  <c r="CU30" i="3"/>
  <c r="CS30" i="3"/>
  <c r="CR30" i="3"/>
  <c r="CQ30" i="3"/>
  <c r="CN30" i="3"/>
  <c r="CO30" i="3" s="1"/>
  <c r="CM30" i="3"/>
  <c r="CJ30" i="3"/>
  <c r="CI30" i="3"/>
  <c r="CF30" i="3"/>
  <c r="CG30" i="3" s="1"/>
  <c r="CE30" i="3"/>
  <c r="CB30" i="3"/>
  <c r="CA30" i="3"/>
  <c r="BY30" i="3"/>
  <c r="BX30" i="3"/>
  <c r="BW30" i="3"/>
  <c r="BT30" i="3"/>
  <c r="BS30" i="3"/>
  <c r="BP30" i="3"/>
  <c r="BO30" i="3"/>
  <c r="BL30" i="3"/>
  <c r="BM30" i="3" s="1"/>
  <c r="BK30" i="3"/>
  <c r="BH30" i="3"/>
  <c r="BG30" i="3"/>
  <c r="BD30" i="3"/>
  <c r="BE30" i="3" s="1"/>
  <c r="BC30" i="3"/>
  <c r="AZ30" i="3"/>
  <c r="BA30" i="3" s="1"/>
  <c r="AY30" i="3"/>
  <c r="AV30" i="3"/>
  <c r="AU30" i="3"/>
  <c r="AW30" i="3" s="1"/>
  <c r="AS30" i="3"/>
  <c r="AR30" i="3"/>
  <c r="AQ30" i="3"/>
  <c r="AN30" i="3"/>
  <c r="AO30" i="3" s="1"/>
  <c r="AM30" i="3"/>
  <c r="AJ30" i="3"/>
  <c r="AI30" i="3"/>
  <c r="AG30" i="3"/>
  <c r="AF30" i="3"/>
  <c r="AE30" i="3"/>
  <c r="AB30" i="3"/>
  <c r="AC30" i="3" s="1"/>
  <c r="AA30" i="3"/>
  <c r="X30" i="3"/>
  <c r="W30" i="3"/>
  <c r="T30" i="3"/>
  <c r="U30" i="3" s="1"/>
  <c r="S30" i="3"/>
  <c r="P30" i="3"/>
  <c r="O30" i="3"/>
  <c r="Q30" i="3" s="1"/>
  <c r="M30" i="3"/>
  <c r="L30" i="3"/>
  <c r="K30" i="3"/>
  <c r="F30" i="3"/>
  <c r="D30" i="3"/>
  <c r="B30" i="3"/>
  <c r="DL29" i="3"/>
  <c r="DK29" i="3"/>
  <c r="DH29" i="3"/>
  <c r="DG29" i="3"/>
  <c r="DD29" i="3"/>
  <c r="DC29" i="3"/>
  <c r="DA29" i="3"/>
  <c r="CZ29" i="3"/>
  <c r="CY29" i="3"/>
  <c r="CV29" i="3"/>
  <c r="CU29" i="3"/>
  <c r="CR29" i="3"/>
  <c r="CQ29" i="3"/>
  <c r="CS29" i="3" s="1"/>
  <c r="CN29" i="3"/>
  <c r="CM29" i="3"/>
  <c r="CO29" i="3" s="1"/>
  <c r="CJ29" i="3"/>
  <c r="CK29" i="3" s="1"/>
  <c r="CI29" i="3"/>
  <c r="CF29" i="3"/>
  <c r="CG29" i="3" s="1"/>
  <c r="CE29" i="3"/>
  <c r="CB29" i="3"/>
  <c r="CA29" i="3"/>
  <c r="BY29" i="3"/>
  <c r="BX29" i="3"/>
  <c r="BW29" i="3"/>
  <c r="BT29" i="3"/>
  <c r="BU29" i="3" s="1"/>
  <c r="BS29" i="3"/>
  <c r="BP29" i="3"/>
  <c r="BQ29" i="3" s="1"/>
  <c r="BO29" i="3"/>
  <c r="BL29" i="3"/>
  <c r="BK29" i="3"/>
  <c r="BM29" i="3" s="1"/>
  <c r="BH29" i="3"/>
  <c r="BG29" i="3"/>
  <c r="BD29" i="3"/>
  <c r="BC29" i="3"/>
  <c r="AZ29" i="3"/>
  <c r="BA29" i="3" s="1"/>
  <c r="AY29" i="3"/>
  <c r="AV29" i="3"/>
  <c r="AU29" i="3"/>
  <c r="AS29" i="3"/>
  <c r="AR29" i="3"/>
  <c r="AQ29" i="3"/>
  <c r="AO29" i="3"/>
  <c r="AN29" i="3"/>
  <c r="AM29" i="3"/>
  <c r="AJ29" i="3"/>
  <c r="AI29" i="3"/>
  <c r="AF29" i="3"/>
  <c r="AE29" i="3"/>
  <c r="AB29" i="3"/>
  <c r="AA29" i="3"/>
  <c r="AC29" i="3" s="1"/>
  <c r="Y29" i="3"/>
  <c r="X29" i="3"/>
  <c r="W29" i="3"/>
  <c r="T29" i="3"/>
  <c r="U29" i="3" s="1"/>
  <c r="S29" i="3"/>
  <c r="P29" i="3"/>
  <c r="O29" i="3"/>
  <c r="M29" i="3"/>
  <c r="L29" i="3"/>
  <c r="K29" i="3"/>
  <c r="F29" i="3"/>
  <c r="D29" i="3"/>
  <c r="B29" i="3"/>
  <c r="DL28" i="3"/>
  <c r="DK28" i="3"/>
  <c r="DH28" i="3"/>
  <c r="DI28" i="3" s="1"/>
  <c r="DG28" i="3"/>
  <c r="DD28" i="3"/>
  <c r="DC28" i="3"/>
  <c r="CZ28" i="3"/>
  <c r="CY28" i="3"/>
  <c r="CV28" i="3"/>
  <c r="CU28" i="3"/>
  <c r="CR28" i="3"/>
  <c r="CQ28" i="3"/>
  <c r="CN28" i="3"/>
  <c r="CM28" i="3"/>
  <c r="CJ28" i="3"/>
  <c r="CK28" i="3" s="1"/>
  <c r="CI28" i="3"/>
  <c r="CG28" i="3"/>
  <c r="CF28" i="3"/>
  <c r="CE28" i="3"/>
  <c r="CC28" i="3"/>
  <c r="CB28" i="3"/>
  <c r="CA28" i="3"/>
  <c r="BX28" i="3"/>
  <c r="BW28" i="3"/>
  <c r="BT28" i="3"/>
  <c r="BS28" i="3"/>
  <c r="BP28" i="3"/>
  <c r="BQ28" i="3" s="1"/>
  <c r="BO28" i="3"/>
  <c r="BL28" i="3"/>
  <c r="BK28" i="3"/>
  <c r="BH28" i="3"/>
  <c r="BG28" i="3"/>
  <c r="BD28" i="3"/>
  <c r="BC28" i="3"/>
  <c r="BA28" i="3"/>
  <c r="AZ28" i="3"/>
  <c r="AY28" i="3"/>
  <c r="AV28" i="3"/>
  <c r="AU28" i="3"/>
  <c r="AR28" i="3"/>
  <c r="AQ28" i="3"/>
  <c r="AN28" i="3"/>
  <c r="AM28" i="3"/>
  <c r="AO28" i="3" s="1"/>
  <c r="AJ28" i="3"/>
  <c r="AK28" i="3" s="1"/>
  <c r="AI28" i="3"/>
  <c r="AF28" i="3"/>
  <c r="AG28" i="3" s="1"/>
  <c r="AE28" i="3"/>
  <c r="AB28" i="3"/>
  <c r="AA28" i="3"/>
  <c r="Y28" i="3"/>
  <c r="X28" i="3"/>
  <c r="W28" i="3"/>
  <c r="T28" i="3"/>
  <c r="U28" i="3" s="1"/>
  <c r="S28" i="3"/>
  <c r="P28" i="3"/>
  <c r="Q28" i="3" s="1"/>
  <c r="O28" i="3"/>
  <c r="L28" i="3"/>
  <c r="K28" i="3"/>
  <c r="F28" i="3"/>
  <c r="D28" i="3"/>
  <c r="B28" i="3"/>
  <c r="DL27" i="3"/>
  <c r="DK27" i="3"/>
  <c r="DM27" i="3" s="1"/>
  <c r="DI27" i="3"/>
  <c r="DH27" i="3"/>
  <c r="DG27" i="3"/>
  <c r="DD27" i="3"/>
  <c r="DE27" i="3" s="1"/>
  <c r="DC27" i="3"/>
  <c r="CZ27" i="3"/>
  <c r="CY27" i="3"/>
  <c r="CW27" i="3"/>
  <c r="CV27" i="3"/>
  <c r="CU27" i="3"/>
  <c r="CR27" i="3"/>
  <c r="CS27" i="3" s="1"/>
  <c r="CQ27" i="3"/>
  <c r="CN27" i="3"/>
  <c r="CM27" i="3"/>
  <c r="CJ27" i="3"/>
  <c r="CI27" i="3"/>
  <c r="CF27" i="3"/>
  <c r="CE27" i="3"/>
  <c r="CG27" i="3" s="1"/>
  <c r="CC27" i="3"/>
  <c r="CB27" i="3"/>
  <c r="CA27" i="3"/>
  <c r="BX27" i="3"/>
  <c r="BW27" i="3"/>
  <c r="BT27" i="3"/>
  <c r="BS27" i="3"/>
  <c r="BP27" i="3"/>
  <c r="BQ27" i="3" s="1"/>
  <c r="BO27" i="3"/>
  <c r="BL27" i="3"/>
  <c r="BK27" i="3"/>
  <c r="BH27" i="3"/>
  <c r="BG27" i="3"/>
  <c r="BD27" i="3"/>
  <c r="BC27" i="3"/>
  <c r="AZ27" i="3"/>
  <c r="AY27" i="3"/>
  <c r="BA27" i="3" s="1"/>
  <c r="AV27" i="3"/>
  <c r="AW27" i="3" s="1"/>
  <c r="AU27" i="3"/>
  <c r="AR27" i="3"/>
  <c r="AQ27" i="3"/>
  <c r="AN27" i="3"/>
  <c r="AO27" i="3" s="1"/>
  <c r="AM27" i="3"/>
  <c r="AJ27" i="3"/>
  <c r="AK27" i="3" s="1"/>
  <c r="AI27" i="3"/>
  <c r="AF27" i="3"/>
  <c r="AE27" i="3"/>
  <c r="AC27" i="3"/>
  <c r="AB27" i="3"/>
  <c r="AA27" i="3"/>
  <c r="X27" i="3"/>
  <c r="W27" i="3"/>
  <c r="T27" i="3"/>
  <c r="S27" i="3"/>
  <c r="U27" i="3" s="1"/>
  <c r="Q27" i="3"/>
  <c r="P27" i="3"/>
  <c r="O27" i="3"/>
  <c r="L27" i="3"/>
  <c r="K27" i="3"/>
  <c r="F27" i="3"/>
  <c r="D27" i="3"/>
  <c r="B27" i="3"/>
  <c r="DL26" i="3"/>
  <c r="DM26" i="3" s="1"/>
  <c r="DK26" i="3"/>
  <c r="DH26" i="3"/>
  <c r="DG26" i="3"/>
  <c r="DE26" i="3"/>
  <c r="DD26" i="3"/>
  <c r="DC26" i="3"/>
  <c r="CZ26" i="3"/>
  <c r="DA26" i="3" s="1"/>
  <c r="CY26" i="3"/>
  <c r="CV26" i="3"/>
  <c r="CU26" i="3"/>
  <c r="CR26" i="3"/>
  <c r="CQ26" i="3"/>
  <c r="CN26" i="3"/>
  <c r="CM26" i="3"/>
  <c r="CJ26" i="3"/>
  <c r="CI26" i="3"/>
  <c r="CF26" i="3"/>
  <c r="CE26" i="3"/>
  <c r="CB26" i="3"/>
  <c r="CC26" i="3" s="1"/>
  <c r="CA26" i="3"/>
  <c r="BY26" i="3"/>
  <c r="BX26" i="3"/>
  <c r="BW26" i="3"/>
  <c r="BT26" i="3"/>
  <c r="BU26" i="3" s="1"/>
  <c r="BS26" i="3"/>
  <c r="BP26" i="3"/>
  <c r="BO26" i="3"/>
  <c r="BL26" i="3"/>
  <c r="BK26" i="3"/>
  <c r="BH26" i="3"/>
  <c r="BG26" i="3"/>
  <c r="BD26" i="3"/>
  <c r="BE26" i="3" s="1"/>
  <c r="BC26" i="3"/>
  <c r="AZ26" i="3"/>
  <c r="AY26" i="3"/>
  <c r="AW26" i="3"/>
  <c r="AV26" i="3"/>
  <c r="AU26" i="3"/>
  <c r="AS26" i="3"/>
  <c r="AR26" i="3"/>
  <c r="AQ26" i="3"/>
  <c r="AN26" i="3"/>
  <c r="AM26" i="3"/>
  <c r="AJ26" i="3"/>
  <c r="AI26" i="3"/>
  <c r="AF26" i="3"/>
  <c r="AE26" i="3"/>
  <c r="AG26" i="3" s="1"/>
  <c r="AB26" i="3"/>
  <c r="AA26" i="3"/>
  <c r="X26" i="3"/>
  <c r="W26" i="3"/>
  <c r="T26" i="3"/>
  <c r="S26" i="3"/>
  <c r="P26" i="3"/>
  <c r="Q26" i="3" s="1"/>
  <c r="O26" i="3"/>
  <c r="L26" i="3"/>
  <c r="K26" i="3"/>
  <c r="F26" i="3"/>
  <c r="D26" i="3"/>
  <c r="B26" i="3"/>
  <c r="DL25" i="3"/>
  <c r="DM25" i="3" s="1"/>
  <c r="DK25" i="3"/>
  <c r="DH25" i="3"/>
  <c r="DG25" i="3"/>
  <c r="DD25" i="3"/>
  <c r="DC25" i="3"/>
  <c r="CZ25" i="3"/>
  <c r="CY25" i="3"/>
  <c r="CV25" i="3"/>
  <c r="CW25" i="3" s="1"/>
  <c r="CU25" i="3"/>
  <c r="CR25" i="3"/>
  <c r="CQ25" i="3"/>
  <c r="CO25" i="3"/>
  <c r="CN25" i="3"/>
  <c r="CM25" i="3"/>
  <c r="CJ25" i="3"/>
  <c r="CK25" i="3" s="1"/>
  <c r="CI25" i="3"/>
  <c r="CF25" i="3"/>
  <c r="CE25" i="3"/>
  <c r="CG25" i="3" s="1"/>
  <c r="CB25" i="3"/>
  <c r="CA25" i="3"/>
  <c r="BX25" i="3"/>
  <c r="BW25" i="3"/>
  <c r="BY25" i="3" s="1"/>
  <c r="BT25" i="3"/>
  <c r="BU25" i="3" s="1"/>
  <c r="BS25" i="3"/>
  <c r="BP25" i="3"/>
  <c r="BO25" i="3"/>
  <c r="BL25" i="3"/>
  <c r="BK25" i="3"/>
  <c r="BH25" i="3"/>
  <c r="BI25" i="3" s="1"/>
  <c r="BG25" i="3"/>
  <c r="BD25" i="3"/>
  <c r="BC25" i="3"/>
  <c r="AZ25" i="3"/>
  <c r="BA25" i="3" s="1"/>
  <c r="AY25" i="3"/>
  <c r="AV25" i="3"/>
  <c r="AU25" i="3"/>
  <c r="AR25" i="3"/>
  <c r="AQ25" i="3"/>
  <c r="AN25" i="3"/>
  <c r="AM25" i="3"/>
  <c r="AJ25" i="3"/>
  <c r="AK25" i="3" s="1"/>
  <c r="AI25" i="3"/>
  <c r="AF25" i="3"/>
  <c r="AE25" i="3"/>
  <c r="AC25" i="3"/>
  <c r="AB25" i="3"/>
  <c r="AA25" i="3"/>
  <c r="Y25" i="3"/>
  <c r="X25" i="3"/>
  <c r="W25" i="3"/>
  <c r="T25" i="3"/>
  <c r="S25" i="3"/>
  <c r="U25" i="3" s="1"/>
  <c r="P25" i="3"/>
  <c r="O25" i="3"/>
  <c r="L25" i="3"/>
  <c r="K25" i="3"/>
  <c r="M25" i="3" s="1"/>
  <c r="F25" i="3"/>
  <c r="D25" i="3"/>
  <c r="B25" i="3"/>
  <c r="DM24" i="3"/>
  <c r="DL24" i="3"/>
  <c r="DK24" i="3"/>
  <c r="DH24" i="3"/>
  <c r="DG24" i="3"/>
  <c r="DD24" i="3"/>
  <c r="DE24" i="3" s="1"/>
  <c r="DC24" i="3"/>
  <c r="CZ24" i="3"/>
  <c r="CY24" i="3"/>
  <c r="CV24" i="3"/>
  <c r="CW24" i="3" s="1"/>
  <c r="CU24" i="3"/>
  <c r="CS24" i="3"/>
  <c r="CR24" i="3"/>
  <c r="CQ24" i="3"/>
  <c r="CN24" i="3"/>
  <c r="CM24" i="3"/>
  <c r="CJ24" i="3"/>
  <c r="CI24" i="3"/>
  <c r="CK24" i="3" s="1"/>
  <c r="CF24" i="3"/>
  <c r="CE24" i="3"/>
  <c r="CB24" i="3"/>
  <c r="CA24" i="3"/>
  <c r="BX24" i="3"/>
  <c r="BW24" i="3"/>
  <c r="BT24" i="3"/>
  <c r="BU24" i="3" s="1"/>
  <c r="BS24" i="3"/>
  <c r="BQ24" i="3"/>
  <c r="BP24" i="3"/>
  <c r="BO24" i="3"/>
  <c r="BL24" i="3"/>
  <c r="BM24" i="3" s="1"/>
  <c r="BK24" i="3"/>
  <c r="BH24" i="3"/>
  <c r="BG24" i="3"/>
  <c r="BD24" i="3"/>
  <c r="BC24" i="3"/>
  <c r="AZ24" i="3"/>
  <c r="AY24" i="3"/>
  <c r="AV24" i="3"/>
  <c r="AW24" i="3" s="1"/>
  <c r="AU24" i="3"/>
  <c r="AR24" i="3"/>
  <c r="AQ24" i="3"/>
  <c r="AO24" i="3"/>
  <c r="AN24" i="3"/>
  <c r="AM24" i="3"/>
  <c r="AK24" i="3"/>
  <c r="AJ24" i="3"/>
  <c r="AI24" i="3"/>
  <c r="AF24" i="3"/>
  <c r="AE24" i="3"/>
  <c r="AB24" i="3"/>
  <c r="AA24" i="3"/>
  <c r="X24" i="3"/>
  <c r="W24" i="3"/>
  <c r="Y24" i="3" s="1"/>
  <c r="T24" i="3"/>
  <c r="S24" i="3"/>
  <c r="P24" i="3"/>
  <c r="O24" i="3"/>
  <c r="L24" i="3"/>
  <c r="K24" i="3"/>
  <c r="F24" i="3"/>
  <c r="D24" i="3"/>
  <c r="B24" i="3"/>
  <c r="DL23" i="3"/>
  <c r="DK23" i="3"/>
  <c r="DH23" i="3"/>
  <c r="DI23" i="3" s="1"/>
  <c r="DG23" i="3"/>
  <c r="DD23" i="3"/>
  <c r="DE23" i="3" s="1"/>
  <c r="DC23" i="3"/>
  <c r="CZ23" i="3"/>
  <c r="CY23" i="3"/>
  <c r="CV23" i="3"/>
  <c r="CU23" i="3"/>
  <c r="CR23" i="3"/>
  <c r="CQ23" i="3"/>
  <c r="CN23" i="3"/>
  <c r="CM23" i="3"/>
  <c r="CJ23" i="3"/>
  <c r="CI23" i="3"/>
  <c r="CG23" i="3"/>
  <c r="CF23" i="3"/>
  <c r="CE23" i="3"/>
  <c r="CC23" i="3"/>
  <c r="CB23" i="3"/>
  <c r="CA23" i="3"/>
  <c r="BX23" i="3"/>
  <c r="BW23" i="3"/>
  <c r="BY23" i="3" s="1"/>
  <c r="BT23" i="3"/>
  <c r="BS23" i="3"/>
  <c r="BP23" i="3"/>
  <c r="BQ23" i="3" s="1"/>
  <c r="BO23" i="3"/>
  <c r="BL23" i="3"/>
  <c r="BK23" i="3"/>
  <c r="BH23" i="3"/>
  <c r="BG23" i="3"/>
  <c r="BD23" i="3"/>
  <c r="BC23" i="3"/>
  <c r="BA23" i="3"/>
  <c r="AZ23" i="3"/>
  <c r="AY23" i="3"/>
  <c r="AV23" i="3"/>
  <c r="AW23" i="3" s="1"/>
  <c r="AU23" i="3"/>
  <c r="AR23" i="3"/>
  <c r="AQ23" i="3"/>
  <c r="AN23" i="3"/>
  <c r="AM23" i="3"/>
  <c r="AJ23" i="3"/>
  <c r="AK23" i="3" s="1"/>
  <c r="AI23" i="3"/>
  <c r="AF23" i="3"/>
  <c r="AG23" i="3" s="1"/>
  <c r="AE23" i="3"/>
  <c r="AB23" i="3"/>
  <c r="AA23" i="3"/>
  <c r="Y23" i="3"/>
  <c r="X23" i="3"/>
  <c r="W23" i="3"/>
  <c r="T23" i="3"/>
  <c r="U23" i="3" s="1"/>
  <c r="S23" i="3"/>
  <c r="P23" i="3"/>
  <c r="O23" i="3"/>
  <c r="Q23" i="3" s="1"/>
  <c r="L23" i="3"/>
  <c r="K23" i="3"/>
  <c r="F23" i="3"/>
  <c r="D23" i="3"/>
  <c r="B23" i="3"/>
  <c r="DL22" i="3"/>
  <c r="DK22" i="3"/>
  <c r="DH22" i="3"/>
  <c r="DG22" i="3"/>
  <c r="DD22" i="3"/>
  <c r="DE22" i="3" s="1"/>
  <c r="DC22" i="3"/>
  <c r="CZ22" i="3"/>
  <c r="CY22" i="3"/>
  <c r="CV22" i="3"/>
  <c r="CW22" i="3" s="1"/>
  <c r="CU22" i="3"/>
  <c r="CR22" i="3"/>
  <c r="CS22" i="3" s="1"/>
  <c r="CQ22" i="3"/>
  <c r="CN22" i="3"/>
  <c r="CM22" i="3"/>
  <c r="CJ22" i="3"/>
  <c r="CI22" i="3"/>
  <c r="CF22" i="3"/>
  <c r="CE22" i="3"/>
  <c r="CB22" i="3"/>
  <c r="CC22" i="3" s="1"/>
  <c r="CA22" i="3"/>
  <c r="BX22" i="3"/>
  <c r="BW22" i="3"/>
  <c r="BT22" i="3"/>
  <c r="BU22" i="3" s="1"/>
  <c r="BS22" i="3"/>
  <c r="BP22" i="3"/>
  <c r="BO22" i="3"/>
  <c r="BM22" i="3"/>
  <c r="BL22" i="3"/>
  <c r="BK22" i="3"/>
  <c r="BH22" i="3"/>
  <c r="BI22" i="3" s="1"/>
  <c r="BG22" i="3"/>
  <c r="BD22" i="3"/>
  <c r="BC22" i="3"/>
  <c r="BE22" i="3" s="1"/>
  <c r="AZ22" i="3"/>
  <c r="BA22" i="3" s="1"/>
  <c r="AY22" i="3"/>
  <c r="AV22" i="3"/>
  <c r="AU22" i="3"/>
  <c r="AR22" i="3"/>
  <c r="AS22" i="3" s="1"/>
  <c r="AQ22" i="3"/>
  <c r="AN22" i="3"/>
  <c r="AM22" i="3"/>
  <c r="AJ22" i="3"/>
  <c r="AK22" i="3" s="1"/>
  <c r="AI22" i="3"/>
  <c r="AF22" i="3"/>
  <c r="AG22" i="3" s="1"/>
  <c r="AE22" i="3"/>
  <c r="AB22" i="3"/>
  <c r="AC22" i="3" s="1"/>
  <c r="AA22" i="3"/>
  <c r="X22" i="3"/>
  <c r="W22" i="3"/>
  <c r="T22" i="3"/>
  <c r="U22" i="3" s="1"/>
  <c r="S22" i="3"/>
  <c r="P22" i="3"/>
  <c r="Q22" i="3" s="1"/>
  <c r="O22" i="3"/>
  <c r="L22" i="3"/>
  <c r="K22" i="3"/>
  <c r="F22" i="3"/>
  <c r="D22" i="3"/>
  <c r="B22" i="3"/>
  <c r="DL21" i="3"/>
  <c r="DK21" i="3"/>
  <c r="DH21" i="3"/>
  <c r="DG21" i="3"/>
  <c r="DD21" i="3"/>
  <c r="DE21" i="3" s="1"/>
  <c r="DC21" i="3"/>
  <c r="CZ21" i="3"/>
  <c r="CY21" i="3"/>
  <c r="DA21" i="3" s="1"/>
  <c r="CV21" i="3"/>
  <c r="CU21" i="3"/>
  <c r="CW21" i="3" s="1"/>
  <c r="CR21" i="3"/>
  <c r="CQ21" i="3"/>
  <c r="CN21" i="3"/>
  <c r="CM21" i="3"/>
  <c r="CJ21" i="3"/>
  <c r="CI21" i="3"/>
  <c r="CF21" i="3"/>
  <c r="CE21" i="3"/>
  <c r="CB21" i="3"/>
  <c r="CA21" i="3"/>
  <c r="BX21" i="3"/>
  <c r="BY21" i="3" s="1"/>
  <c r="BW21" i="3"/>
  <c r="BT21" i="3"/>
  <c r="BS21" i="3"/>
  <c r="BU21" i="3" s="1"/>
  <c r="BP21" i="3"/>
  <c r="BO21" i="3"/>
  <c r="BL21" i="3"/>
  <c r="BK21" i="3"/>
  <c r="BH21" i="3"/>
  <c r="BI21" i="3" s="1"/>
  <c r="BG21" i="3"/>
  <c r="BD21" i="3"/>
  <c r="BC21" i="3"/>
  <c r="AZ21" i="3"/>
  <c r="BA21" i="3" s="1"/>
  <c r="AY21" i="3"/>
  <c r="AV21" i="3"/>
  <c r="AU21" i="3"/>
  <c r="AS21" i="3"/>
  <c r="AR21" i="3"/>
  <c r="AQ21" i="3"/>
  <c r="AO21" i="3"/>
  <c r="AN21" i="3"/>
  <c r="AM21" i="3"/>
  <c r="AJ21" i="3"/>
  <c r="AI21" i="3"/>
  <c r="AK21" i="3" s="1"/>
  <c r="AF21" i="3"/>
  <c r="AG21" i="3" s="1"/>
  <c r="AE21" i="3"/>
  <c r="AB21" i="3"/>
  <c r="AA21" i="3"/>
  <c r="X21" i="3"/>
  <c r="Y21" i="3" s="1"/>
  <c r="W21" i="3"/>
  <c r="T21" i="3"/>
  <c r="S21" i="3"/>
  <c r="P21" i="3"/>
  <c r="O21" i="3"/>
  <c r="L21" i="3"/>
  <c r="K21" i="3"/>
  <c r="F21" i="3"/>
  <c r="D21" i="3"/>
  <c r="B21" i="3"/>
  <c r="DM20" i="3"/>
  <c r="DL20" i="3"/>
  <c r="DK20" i="3"/>
  <c r="DH20" i="3"/>
  <c r="DG20" i="3"/>
  <c r="DI20" i="3" s="1"/>
  <c r="DD20" i="3"/>
  <c r="DE20" i="3" s="1"/>
  <c r="DC20" i="3"/>
  <c r="CZ20" i="3"/>
  <c r="CY20" i="3"/>
  <c r="CV20" i="3"/>
  <c r="CW20" i="3" s="1"/>
  <c r="CU20" i="3"/>
  <c r="CR20" i="3"/>
  <c r="CQ20" i="3"/>
  <c r="CN20" i="3"/>
  <c r="CO20" i="3" s="1"/>
  <c r="CM20" i="3"/>
  <c r="CJ20" i="3"/>
  <c r="CK20" i="3" s="1"/>
  <c r="CI20" i="3"/>
  <c r="CF20" i="3"/>
  <c r="CE20" i="3"/>
  <c r="CB20" i="3"/>
  <c r="CA20" i="3"/>
  <c r="BX20" i="3"/>
  <c r="BW20" i="3"/>
  <c r="BT20" i="3"/>
  <c r="BU20" i="3" s="1"/>
  <c r="BS20" i="3"/>
  <c r="BP20" i="3"/>
  <c r="BO20" i="3"/>
  <c r="BL20" i="3"/>
  <c r="BM20" i="3" s="1"/>
  <c r="BK20" i="3"/>
  <c r="BH20" i="3"/>
  <c r="BG20" i="3"/>
  <c r="BE20" i="3"/>
  <c r="BD20" i="3"/>
  <c r="BC20" i="3"/>
  <c r="AZ20" i="3"/>
  <c r="BA20" i="3" s="1"/>
  <c r="AY20" i="3"/>
  <c r="AV20" i="3"/>
  <c r="AU20" i="3"/>
  <c r="AW20" i="3" s="1"/>
  <c r="AR20" i="3"/>
  <c r="AS20" i="3" s="1"/>
  <c r="AQ20" i="3"/>
  <c r="AN20" i="3"/>
  <c r="AM20" i="3"/>
  <c r="AJ20" i="3"/>
  <c r="AK20" i="3" s="1"/>
  <c r="AI20" i="3"/>
  <c r="AF20" i="3"/>
  <c r="AE20" i="3"/>
  <c r="AB20" i="3"/>
  <c r="AC20" i="3" s="1"/>
  <c r="AA20" i="3"/>
  <c r="X20" i="3"/>
  <c r="Y20" i="3" s="1"/>
  <c r="W20" i="3"/>
  <c r="T20" i="3"/>
  <c r="U20" i="3" s="1"/>
  <c r="S20" i="3"/>
  <c r="Q20" i="3"/>
  <c r="P20" i="3"/>
  <c r="O20" i="3"/>
  <c r="L20" i="3"/>
  <c r="K20" i="3"/>
  <c r="F20" i="3"/>
  <c r="D20" i="3"/>
  <c r="B20" i="3"/>
  <c r="DL19" i="3"/>
  <c r="DK19" i="3"/>
  <c r="DH19" i="3"/>
  <c r="DI19" i="3" s="1"/>
  <c r="DG19" i="3"/>
  <c r="DD19" i="3"/>
  <c r="DE19" i="3" s="1"/>
  <c r="DC19" i="3"/>
  <c r="CZ19" i="3"/>
  <c r="DA19" i="3" s="1"/>
  <c r="CY19" i="3"/>
  <c r="CW19" i="3"/>
  <c r="CV19" i="3"/>
  <c r="CU19" i="3"/>
  <c r="CR19" i="3"/>
  <c r="CS19" i="3" s="1"/>
  <c r="CQ19" i="3"/>
  <c r="CN19" i="3"/>
  <c r="CM19" i="3"/>
  <c r="CO19" i="3" s="1"/>
  <c r="CJ19" i="3"/>
  <c r="CI19" i="3"/>
  <c r="CF19" i="3"/>
  <c r="CE19" i="3"/>
  <c r="CB19" i="3"/>
  <c r="CA19" i="3"/>
  <c r="BX19" i="3"/>
  <c r="BW19" i="3"/>
  <c r="BT19" i="3"/>
  <c r="BS19" i="3"/>
  <c r="BP19" i="3"/>
  <c r="BQ19" i="3" s="1"/>
  <c r="BO19" i="3"/>
  <c r="BL19" i="3"/>
  <c r="BK19" i="3"/>
  <c r="BM19" i="3" s="1"/>
  <c r="BH19" i="3"/>
  <c r="BG19" i="3"/>
  <c r="BI19" i="3" s="1"/>
  <c r="BD19" i="3"/>
  <c r="BC19" i="3"/>
  <c r="AZ19" i="3"/>
  <c r="AY19" i="3"/>
  <c r="AV19" i="3"/>
  <c r="AU19" i="3"/>
  <c r="AR19" i="3"/>
  <c r="AQ19" i="3"/>
  <c r="AN19" i="3"/>
  <c r="AM19" i="3"/>
  <c r="AJ19" i="3"/>
  <c r="AK19" i="3" s="1"/>
  <c r="AI19" i="3"/>
  <c r="AF19" i="3"/>
  <c r="AE19" i="3"/>
  <c r="AG19" i="3" s="1"/>
  <c r="AB19" i="3"/>
  <c r="AA19" i="3"/>
  <c r="X19" i="3"/>
  <c r="W19" i="3"/>
  <c r="T19" i="3"/>
  <c r="S19" i="3"/>
  <c r="P19" i="3"/>
  <c r="O19" i="3"/>
  <c r="L19" i="3"/>
  <c r="K19" i="3"/>
  <c r="F19" i="3"/>
  <c r="D19" i="3"/>
  <c r="B19" i="3"/>
  <c r="DL18" i="3"/>
  <c r="DK18" i="3"/>
  <c r="DI18" i="3"/>
  <c r="DH18" i="3"/>
  <c r="DG18" i="3"/>
  <c r="DD18" i="3"/>
  <c r="DE18" i="3" s="1"/>
  <c r="DC18" i="3"/>
  <c r="CZ18" i="3"/>
  <c r="CY18" i="3"/>
  <c r="DA18" i="3" s="1"/>
  <c r="CV18" i="3"/>
  <c r="CW18" i="3" s="1"/>
  <c r="CU18" i="3"/>
  <c r="CR18" i="3"/>
  <c r="CQ18" i="3"/>
  <c r="CN18" i="3"/>
  <c r="CO18" i="3" s="1"/>
  <c r="CM18" i="3"/>
  <c r="CJ18" i="3"/>
  <c r="CI18" i="3"/>
  <c r="CF18" i="3"/>
  <c r="CG18" i="3" s="1"/>
  <c r="CE18" i="3"/>
  <c r="CB18" i="3"/>
  <c r="CA18" i="3"/>
  <c r="BY18" i="3"/>
  <c r="BX18" i="3"/>
  <c r="BW18" i="3"/>
  <c r="BT18" i="3"/>
  <c r="BU18" i="3" s="1"/>
  <c r="BS18" i="3"/>
  <c r="BP18" i="3"/>
  <c r="BO18" i="3"/>
  <c r="BL18" i="3"/>
  <c r="BM18" i="3" s="1"/>
  <c r="BK18" i="3"/>
  <c r="BH18" i="3"/>
  <c r="BG18" i="3"/>
  <c r="BD18" i="3"/>
  <c r="BE18" i="3" s="1"/>
  <c r="BC18" i="3"/>
  <c r="AZ18" i="3"/>
  <c r="AY18" i="3"/>
  <c r="AW18" i="3"/>
  <c r="AV18" i="3"/>
  <c r="AU18" i="3"/>
  <c r="AR18" i="3"/>
  <c r="AS18" i="3" s="1"/>
  <c r="AQ18" i="3"/>
  <c r="AN18" i="3"/>
  <c r="AM18" i="3"/>
  <c r="AO18" i="3" s="1"/>
  <c r="AJ18" i="3"/>
  <c r="AI18" i="3"/>
  <c r="AF18" i="3"/>
  <c r="AE18" i="3"/>
  <c r="AB18" i="3"/>
  <c r="AC18" i="3" s="1"/>
  <c r="AA18" i="3"/>
  <c r="X18" i="3"/>
  <c r="W18" i="3"/>
  <c r="T18" i="3"/>
  <c r="U18" i="3" s="1"/>
  <c r="S18" i="3"/>
  <c r="P18" i="3"/>
  <c r="Q18" i="3" s="1"/>
  <c r="O18" i="3"/>
  <c r="L18" i="3"/>
  <c r="M18" i="3" s="1"/>
  <c r="K18" i="3"/>
  <c r="F18" i="3"/>
  <c r="D18" i="3"/>
  <c r="B18" i="3"/>
  <c r="DL17" i="3"/>
  <c r="DK17" i="3"/>
  <c r="DM17" i="3" s="1"/>
  <c r="DH17" i="3"/>
  <c r="DG17" i="3"/>
  <c r="DD17" i="3"/>
  <c r="DC17" i="3"/>
  <c r="CZ17" i="3"/>
  <c r="CY17" i="3"/>
  <c r="CV17" i="3"/>
  <c r="CU17" i="3"/>
  <c r="CR17" i="3"/>
  <c r="CQ17" i="3"/>
  <c r="CN17" i="3"/>
  <c r="CO17" i="3" s="1"/>
  <c r="CM17" i="3"/>
  <c r="CJ17" i="3"/>
  <c r="CI17" i="3"/>
  <c r="CK17" i="3" s="1"/>
  <c r="CF17" i="3"/>
  <c r="CE17" i="3"/>
  <c r="CG17" i="3" s="1"/>
  <c r="CB17" i="3"/>
  <c r="CA17" i="3"/>
  <c r="BX17" i="3"/>
  <c r="BW17" i="3"/>
  <c r="BT17" i="3"/>
  <c r="BS17" i="3"/>
  <c r="BP17" i="3"/>
  <c r="BO17" i="3"/>
  <c r="BL17" i="3"/>
  <c r="BK17" i="3"/>
  <c r="BH17" i="3"/>
  <c r="BI17" i="3" s="1"/>
  <c r="BG17" i="3"/>
  <c r="BD17" i="3"/>
  <c r="BC17" i="3"/>
  <c r="BE17" i="3" s="1"/>
  <c r="AZ17" i="3"/>
  <c r="AY17" i="3"/>
  <c r="AV17" i="3"/>
  <c r="AU17" i="3"/>
  <c r="AR17" i="3"/>
  <c r="AQ17" i="3"/>
  <c r="AN17" i="3"/>
  <c r="AM17" i="3"/>
  <c r="AJ17" i="3"/>
  <c r="AK17" i="3" s="1"/>
  <c r="AI17" i="3"/>
  <c r="AF17" i="3"/>
  <c r="AE17" i="3"/>
  <c r="AC17" i="3"/>
  <c r="AB17" i="3"/>
  <c r="AA17" i="3"/>
  <c r="Y17" i="3"/>
  <c r="X17" i="3"/>
  <c r="W17" i="3"/>
  <c r="T17" i="3"/>
  <c r="S17" i="3"/>
  <c r="U17" i="3" s="1"/>
  <c r="P17" i="3"/>
  <c r="O17" i="3"/>
  <c r="L17" i="3"/>
  <c r="K17" i="3"/>
  <c r="F17" i="3"/>
  <c r="D17" i="3"/>
  <c r="B17" i="3"/>
  <c r="DL16" i="3"/>
  <c r="DM16" i="3" s="1"/>
  <c r="DK16" i="3"/>
  <c r="DH16" i="3"/>
  <c r="DI16" i="3" s="1"/>
  <c r="DG16" i="3"/>
  <c r="DD16" i="3"/>
  <c r="DE16" i="3" s="1"/>
  <c r="DC16" i="3"/>
  <c r="CZ16" i="3"/>
  <c r="CY16" i="3"/>
  <c r="DA16" i="3" s="1"/>
  <c r="CW16" i="3"/>
  <c r="CV16" i="3"/>
  <c r="CU16" i="3"/>
  <c r="CR16" i="3"/>
  <c r="CQ16" i="3"/>
  <c r="CN16" i="3"/>
  <c r="CM16" i="3"/>
  <c r="CJ16" i="3"/>
  <c r="CI16" i="3"/>
  <c r="CF16" i="3"/>
  <c r="CG16" i="3" s="1"/>
  <c r="CE16" i="3"/>
  <c r="CB16" i="3"/>
  <c r="CC16" i="3" s="1"/>
  <c r="CA16" i="3"/>
  <c r="BX16" i="3"/>
  <c r="BY16" i="3" s="1"/>
  <c r="BW16" i="3"/>
  <c r="BU16" i="3"/>
  <c r="BT16" i="3"/>
  <c r="BS16" i="3"/>
  <c r="BP16" i="3"/>
  <c r="BO16" i="3"/>
  <c r="BL16" i="3"/>
  <c r="BK16" i="3"/>
  <c r="BM16" i="3" s="1"/>
  <c r="BH16" i="3"/>
  <c r="BG16" i="3"/>
  <c r="BD16" i="3"/>
  <c r="BC16" i="3"/>
  <c r="AZ16" i="3"/>
  <c r="BA16" i="3" s="1"/>
  <c r="AY16" i="3"/>
  <c r="AV16" i="3"/>
  <c r="AU16" i="3"/>
  <c r="AR16" i="3"/>
  <c r="AS16" i="3" s="1"/>
  <c r="AQ16" i="3"/>
  <c r="AN16" i="3"/>
  <c r="AM16" i="3"/>
  <c r="AK16" i="3"/>
  <c r="AJ16" i="3"/>
  <c r="AI16" i="3"/>
  <c r="AF16" i="3"/>
  <c r="AE16" i="3"/>
  <c r="AG16" i="3" s="1"/>
  <c r="AB16" i="3"/>
  <c r="AA16" i="3"/>
  <c r="X16" i="3"/>
  <c r="W16" i="3"/>
  <c r="T16" i="3"/>
  <c r="S16" i="3"/>
  <c r="P16" i="3"/>
  <c r="O16" i="3"/>
  <c r="L16" i="3"/>
  <c r="K16" i="3"/>
  <c r="F16" i="3"/>
  <c r="D16" i="3"/>
  <c r="B16" i="3"/>
  <c r="DL15" i="3"/>
  <c r="DM15" i="3" s="1"/>
  <c r="DK15" i="3"/>
  <c r="DH15" i="3"/>
  <c r="DI15" i="3" s="1"/>
  <c r="DG15" i="3"/>
  <c r="DD15" i="3"/>
  <c r="DC15" i="3"/>
  <c r="CZ15" i="3"/>
  <c r="DA15" i="3" s="1"/>
  <c r="CY15" i="3"/>
  <c r="CV15" i="3"/>
  <c r="CU15" i="3"/>
  <c r="CR15" i="3"/>
  <c r="CS15" i="3" s="1"/>
  <c r="CQ15" i="3"/>
  <c r="CN15" i="3"/>
  <c r="CO15" i="3" s="1"/>
  <c r="CM15" i="3"/>
  <c r="CJ15" i="3"/>
  <c r="CK15" i="3" s="1"/>
  <c r="CI15" i="3"/>
  <c r="CG15" i="3"/>
  <c r="CF15" i="3"/>
  <c r="CE15" i="3"/>
  <c r="CB15" i="3"/>
  <c r="CC15" i="3" s="1"/>
  <c r="CA15" i="3"/>
  <c r="BX15" i="3"/>
  <c r="BW15" i="3"/>
  <c r="BT15" i="3"/>
  <c r="BU15" i="3" s="1"/>
  <c r="BS15" i="3"/>
  <c r="BP15" i="3"/>
  <c r="BO15" i="3"/>
  <c r="BL15" i="3"/>
  <c r="BM15" i="3" s="1"/>
  <c r="BK15" i="3"/>
  <c r="BH15" i="3"/>
  <c r="BI15" i="3" s="1"/>
  <c r="BG15" i="3"/>
  <c r="BD15" i="3"/>
  <c r="BE15" i="3" s="1"/>
  <c r="BC15" i="3"/>
  <c r="AZ15" i="3"/>
  <c r="AY15" i="3"/>
  <c r="BA15" i="3" s="1"/>
  <c r="AV15" i="3"/>
  <c r="AW15" i="3" s="1"/>
  <c r="AU15" i="3"/>
  <c r="AR15" i="3"/>
  <c r="AQ15" i="3"/>
  <c r="AS15" i="3" s="1"/>
  <c r="AN15" i="3"/>
  <c r="AO15" i="3" s="1"/>
  <c r="AM15" i="3"/>
  <c r="AJ15" i="3"/>
  <c r="AI15" i="3"/>
  <c r="AF15" i="3"/>
  <c r="AG15" i="3" s="1"/>
  <c r="AE15" i="3"/>
  <c r="AB15" i="3"/>
  <c r="AA15" i="3"/>
  <c r="X15" i="3"/>
  <c r="W15" i="3"/>
  <c r="T15" i="3"/>
  <c r="S15" i="3"/>
  <c r="P15" i="3"/>
  <c r="O15" i="3"/>
  <c r="Q15" i="3" s="1"/>
  <c r="L15" i="3"/>
  <c r="K15" i="3"/>
  <c r="F15" i="3"/>
  <c r="D15" i="3"/>
  <c r="B15" i="3"/>
  <c r="DL14" i="3"/>
  <c r="DK14" i="3"/>
  <c r="DH14" i="3"/>
  <c r="DG14" i="3"/>
  <c r="DD14" i="3"/>
  <c r="DE14" i="3" s="1"/>
  <c r="DC14" i="3"/>
  <c r="CZ14" i="3"/>
  <c r="CY14" i="3"/>
  <c r="CV14" i="3"/>
  <c r="CU14" i="3"/>
  <c r="CR14" i="3"/>
  <c r="CS14" i="3" s="1"/>
  <c r="CQ14" i="3"/>
  <c r="CN14" i="3"/>
  <c r="CM14" i="3"/>
  <c r="CJ14" i="3"/>
  <c r="CI14" i="3"/>
  <c r="CF14" i="3"/>
  <c r="CE14" i="3"/>
  <c r="CB14" i="3"/>
  <c r="CA14" i="3"/>
  <c r="BX14" i="3"/>
  <c r="BW14" i="3"/>
  <c r="BT14" i="3"/>
  <c r="BU14" i="3" s="1"/>
  <c r="BS14" i="3"/>
  <c r="BP14" i="3"/>
  <c r="BO14" i="3"/>
  <c r="BM14" i="3"/>
  <c r="BL14" i="3"/>
  <c r="BK14" i="3"/>
  <c r="BH14" i="3"/>
  <c r="BI14" i="3" s="1"/>
  <c r="BG14" i="3"/>
  <c r="BD14" i="3"/>
  <c r="BC14" i="3"/>
  <c r="BE14" i="3" s="1"/>
  <c r="AZ14" i="3"/>
  <c r="BA14" i="3" s="1"/>
  <c r="AY14" i="3"/>
  <c r="AV14" i="3"/>
  <c r="AU14" i="3"/>
  <c r="AR14" i="3"/>
  <c r="AS14" i="3" s="1"/>
  <c r="AQ14" i="3"/>
  <c r="AN14" i="3"/>
  <c r="AM14" i="3"/>
  <c r="AJ14" i="3"/>
  <c r="AI14" i="3"/>
  <c r="AF14" i="3"/>
  <c r="AG14" i="3" s="1"/>
  <c r="AE14" i="3"/>
  <c r="AB14" i="3"/>
  <c r="AC14" i="3" s="1"/>
  <c r="AA14" i="3"/>
  <c r="Y14" i="3"/>
  <c r="X14" i="3"/>
  <c r="W14" i="3"/>
  <c r="T14" i="3"/>
  <c r="S14" i="3"/>
  <c r="P14" i="3"/>
  <c r="O14" i="3"/>
  <c r="L14" i="3"/>
  <c r="K14" i="3"/>
  <c r="F14" i="3"/>
  <c r="D14" i="3"/>
  <c r="B14" i="3"/>
  <c r="DL13" i="3"/>
  <c r="DK13" i="3"/>
  <c r="DH13" i="3"/>
  <c r="DG13" i="3"/>
  <c r="DE13" i="3"/>
  <c r="DD13" i="3"/>
  <c r="DC13" i="3"/>
  <c r="CZ13" i="3"/>
  <c r="DA13" i="3" s="1"/>
  <c r="CY13" i="3"/>
  <c r="CV13" i="3"/>
  <c r="CU13" i="3"/>
  <c r="CR13" i="3"/>
  <c r="CQ13" i="3"/>
  <c r="CN13" i="3"/>
  <c r="CM13" i="3"/>
  <c r="CJ13" i="3"/>
  <c r="CI13" i="3"/>
  <c r="CF13" i="3"/>
  <c r="CE13" i="3"/>
  <c r="CB13" i="3"/>
  <c r="CA13" i="3"/>
  <c r="BX13" i="3"/>
  <c r="BW13" i="3"/>
  <c r="BT13" i="3"/>
  <c r="BU13" i="3" s="1"/>
  <c r="BS13" i="3"/>
  <c r="BP13" i="3"/>
  <c r="BO13" i="3"/>
  <c r="BL13" i="3"/>
  <c r="BK13" i="3"/>
  <c r="BH13" i="3"/>
  <c r="BG13" i="3"/>
  <c r="BD13" i="3"/>
  <c r="BC13" i="3"/>
  <c r="AZ13" i="3"/>
  <c r="AY13" i="3"/>
  <c r="AV13" i="3"/>
  <c r="AU13" i="3"/>
  <c r="AR13" i="3"/>
  <c r="AQ13" i="3"/>
  <c r="AS13" i="3" s="1"/>
  <c r="AO13" i="3"/>
  <c r="AN13" i="3"/>
  <c r="AM13" i="3"/>
  <c r="AK13" i="3"/>
  <c r="AJ13" i="3"/>
  <c r="AI13" i="3"/>
  <c r="AF13" i="3"/>
  <c r="AE13" i="3"/>
  <c r="AB13" i="3"/>
  <c r="AA13" i="3"/>
  <c r="X13" i="3"/>
  <c r="W13" i="3"/>
  <c r="T13" i="3"/>
  <c r="S13" i="3"/>
  <c r="P13" i="3"/>
  <c r="O13" i="3"/>
  <c r="L13" i="3"/>
  <c r="K13" i="3"/>
  <c r="M13" i="3" s="1"/>
  <c r="F13" i="3"/>
  <c r="D13" i="3"/>
  <c r="B13" i="3"/>
  <c r="I3" i="3"/>
  <c r="BQ16" i="3" l="1"/>
  <c r="C19" i="3"/>
  <c r="CS20" i="3"/>
  <c r="DA20" i="3"/>
  <c r="M21" i="3"/>
  <c r="Q24" i="3"/>
  <c r="BA24" i="3"/>
  <c r="DA24" i="3"/>
  <c r="Y26" i="3"/>
  <c r="BY27" i="3"/>
  <c r="AI35" i="3"/>
  <c r="BE35" i="3"/>
  <c r="AJ35" i="3"/>
  <c r="AK34" i="3"/>
  <c r="BE34" i="3"/>
  <c r="CK34" i="3"/>
  <c r="O29" i="4"/>
  <c r="BY12" i="4"/>
  <c r="Q15" i="4"/>
  <c r="AO16" i="4"/>
  <c r="BX31" i="3"/>
  <c r="M14" i="3"/>
  <c r="U14" i="3"/>
  <c r="AO14" i="3"/>
  <c r="BY14" i="3"/>
  <c r="CG14" i="3"/>
  <c r="CO14" i="3"/>
  <c r="BY15" i="3"/>
  <c r="AO16" i="3"/>
  <c r="BA17" i="3"/>
  <c r="BM17" i="3"/>
  <c r="BU17" i="3"/>
  <c r="CW17" i="3"/>
  <c r="DE17" i="3"/>
  <c r="Y18" i="3"/>
  <c r="AG18" i="3"/>
  <c r="BA18" i="3"/>
  <c r="BI18" i="3"/>
  <c r="BQ18" i="3"/>
  <c r="CC18" i="3"/>
  <c r="AC19" i="3"/>
  <c r="AO19" i="3"/>
  <c r="AW19" i="3"/>
  <c r="BE19" i="3"/>
  <c r="BY19" i="3"/>
  <c r="AG20" i="3"/>
  <c r="BI20" i="3"/>
  <c r="BQ20" i="3"/>
  <c r="BY20" i="3"/>
  <c r="CG20" i="3"/>
  <c r="BQ21" i="3"/>
  <c r="CC21" i="3"/>
  <c r="CK21" i="3"/>
  <c r="CS21" i="3"/>
  <c r="DM21" i="3"/>
  <c r="AO22" i="3"/>
  <c r="AW22" i="3"/>
  <c r="BQ22" i="3"/>
  <c r="BY22" i="3"/>
  <c r="CG22" i="3"/>
  <c r="CO22" i="3"/>
  <c r="AS23" i="3"/>
  <c r="BM23" i="3"/>
  <c r="DM23" i="3"/>
  <c r="BE24" i="3"/>
  <c r="CG24" i="3"/>
  <c r="CO24" i="3"/>
  <c r="M26" i="3"/>
  <c r="BM26" i="3"/>
  <c r="CO26" i="3"/>
  <c r="DI26" i="3"/>
  <c r="BM27" i="3"/>
  <c r="CO27" i="3"/>
  <c r="BE28" i="3"/>
  <c r="CO28" i="3"/>
  <c r="CW28" i="3"/>
  <c r="DM28" i="3"/>
  <c r="BI29" i="3"/>
  <c r="DE29" i="3"/>
  <c r="BI30" i="3"/>
  <c r="DE30" i="3"/>
  <c r="AB35" i="3"/>
  <c r="AK33" i="3"/>
  <c r="CI35" i="3"/>
  <c r="CQ35" i="3"/>
  <c r="DE33" i="3"/>
  <c r="Q34" i="3"/>
  <c r="Y11" i="4"/>
  <c r="BT29" i="4"/>
  <c r="U12" i="4"/>
  <c r="BE12" i="4"/>
  <c r="BM17" i="4"/>
  <c r="BW31" i="3"/>
  <c r="BW39" i="3" s="1"/>
  <c r="DA14" i="3"/>
  <c r="U15" i="3"/>
  <c r="Q16" i="3"/>
  <c r="AG24" i="3"/>
  <c r="BE25" i="3"/>
  <c r="AO26" i="3"/>
  <c r="BI26" i="3"/>
  <c r="AG27" i="3"/>
  <c r="AW28" i="3"/>
  <c r="BE29" i="3"/>
  <c r="CW29" i="3"/>
  <c r="BU30" i="3"/>
  <c r="AQ35" i="3"/>
  <c r="AW33" i="3"/>
  <c r="C11" i="4"/>
  <c r="BQ12" i="4"/>
  <c r="Q13" i="4"/>
  <c r="BY13" i="3"/>
  <c r="CN31" i="3"/>
  <c r="DC31" i="3"/>
  <c r="DC39" i="3" s="1"/>
  <c r="M15" i="3"/>
  <c r="CS16" i="3"/>
  <c r="M19" i="3"/>
  <c r="H19" i="3"/>
  <c r="DI30" i="3"/>
  <c r="BV39" i="3"/>
  <c r="CL39" i="3"/>
  <c r="DB39" i="3"/>
  <c r="D35" i="3"/>
  <c r="O35" i="3"/>
  <c r="CJ35" i="3"/>
  <c r="CK35" i="3" s="1"/>
  <c r="CR35" i="3"/>
  <c r="CS33" i="3"/>
  <c r="BP35" i="3"/>
  <c r="BQ35" i="3" s="1"/>
  <c r="BQ34" i="3"/>
  <c r="CV35" i="3"/>
  <c r="CW35" i="3" s="1"/>
  <c r="AM29" i="4"/>
  <c r="AY29" i="4"/>
  <c r="BO29" i="4"/>
  <c r="BO37" i="4" s="1"/>
  <c r="BC29" i="4"/>
  <c r="BC37" i="4" s="1"/>
  <c r="BC33" i="4"/>
  <c r="BE31" i="4"/>
  <c r="DA22" i="3"/>
  <c r="DI22" i="3"/>
  <c r="BE23" i="3"/>
  <c r="CK23" i="3"/>
  <c r="CS23" i="3"/>
  <c r="AS24" i="3"/>
  <c r="DI24" i="3"/>
  <c r="AG25" i="3"/>
  <c r="AO25" i="3"/>
  <c r="BQ25" i="3"/>
  <c r="CS25" i="3"/>
  <c r="DA25" i="3"/>
  <c r="BA26" i="3"/>
  <c r="CW26" i="3"/>
  <c r="M27" i="3"/>
  <c r="AS27" i="3"/>
  <c r="AC28" i="3"/>
  <c r="DE28" i="3"/>
  <c r="AK29" i="3"/>
  <c r="CC29" i="3"/>
  <c r="CK30" i="3"/>
  <c r="AH39" i="3"/>
  <c r="AX39" i="3"/>
  <c r="BN39" i="3"/>
  <c r="AS33" i="3"/>
  <c r="BG35" i="3"/>
  <c r="BY33" i="3"/>
  <c r="AS34" i="3"/>
  <c r="BY34" i="3"/>
  <c r="CS34" i="3"/>
  <c r="DM34" i="3"/>
  <c r="Q11" i="4"/>
  <c r="B29" i="4"/>
  <c r="B37" i="4" s="1"/>
  <c r="B38" i="4" s="1"/>
  <c r="Y13" i="4"/>
  <c r="BI14" i="4"/>
  <c r="BQ14" i="4"/>
  <c r="Y15" i="4"/>
  <c r="AK15" i="4"/>
  <c r="AS15" i="4"/>
  <c r="BM15" i="4"/>
  <c r="BA16" i="4"/>
  <c r="Q17" i="4"/>
  <c r="BA17" i="4"/>
  <c r="C22" i="4"/>
  <c r="E22" i="4" s="1"/>
  <c r="AO24" i="4"/>
  <c r="H24" i="4"/>
  <c r="C27" i="4"/>
  <c r="E27" i="4" s="1"/>
  <c r="AB37" i="4"/>
  <c r="AC37" i="4" s="1"/>
  <c r="AC29" i="4"/>
  <c r="BM31" i="4"/>
  <c r="BL33" i="4"/>
  <c r="BM32" i="4"/>
  <c r="BO31" i="3"/>
  <c r="BO39" i="3" s="1"/>
  <c r="DK31" i="3"/>
  <c r="Q14" i="3"/>
  <c r="C14" i="3"/>
  <c r="E14" i="3" s="1"/>
  <c r="CK14" i="3"/>
  <c r="AC15" i="3"/>
  <c r="AK15" i="3"/>
  <c r="DE15" i="3"/>
  <c r="U16" i="3"/>
  <c r="AC16" i="3"/>
  <c r="AW16" i="3"/>
  <c r="C16" i="3"/>
  <c r="AG17" i="3"/>
  <c r="AO17" i="3"/>
  <c r="BQ17" i="3"/>
  <c r="BY17" i="3"/>
  <c r="CS17" i="3"/>
  <c r="DA17" i="3"/>
  <c r="CK18" i="3"/>
  <c r="DM18" i="3"/>
  <c r="Q19" i="3"/>
  <c r="Y19" i="3"/>
  <c r="AS19" i="3"/>
  <c r="BU19" i="3"/>
  <c r="CC19" i="3"/>
  <c r="U21" i="3"/>
  <c r="AC21" i="3"/>
  <c r="AW21" i="3"/>
  <c r="BE21" i="3"/>
  <c r="BM21" i="3"/>
  <c r="CG21" i="3"/>
  <c r="CO21" i="3"/>
  <c r="DI21" i="3"/>
  <c r="Y22" i="3"/>
  <c r="CK22" i="3"/>
  <c r="AC23" i="3"/>
  <c r="AO23" i="3"/>
  <c r="CW23" i="3"/>
  <c r="U24" i="3"/>
  <c r="AC24" i="3"/>
  <c r="CC24" i="3"/>
  <c r="AS25" i="3"/>
  <c r="DE25" i="3"/>
  <c r="H26" i="3"/>
  <c r="G26" i="3" s="1"/>
  <c r="AK26" i="3"/>
  <c r="CK26" i="3"/>
  <c r="CS26" i="3"/>
  <c r="BI27" i="3"/>
  <c r="DA27" i="3"/>
  <c r="BM28" i="3"/>
  <c r="BU28" i="3"/>
  <c r="CS28" i="3"/>
  <c r="DA28" i="3"/>
  <c r="AG29" i="3"/>
  <c r="DM29" i="3"/>
  <c r="H30" i="3"/>
  <c r="BQ30" i="3"/>
  <c r="DM30" i="3"/>
  <c r="V39" i="3"/>
  <c r="AL39" i="3"/>
  <c r="BB39" i="3"/>
  <c r="CX39" i="3"/>
  <c r="M33" i="3"/>
  <c r="AG33" i="3"/>
  <c r="BM33" i="3"/>
  <c r="CN35" i="3"/>
  <c r="DI35" i="3"/>
  <c r="AG34" i="3"/>
  <c r="AO34" i="3"/>
  <c r="BM34" i="3"/>
  <c r="BU34" i="3"/>
  <c r="K29" i="4"/>
  <c r="K37" i="4" s="1"/>
  <c r="AQ29" i="4"/>
  <c r="BK29" i="4"/>
  <c r="BS29" i="4"/>
  <c r="Q12" i="4"/>
  <c r="Y12" i="4"/>
  <c r="AK12" i="4"/>
  <c r="BA12" i="4"/>
  <c r="AS13" i="4"/>
  <c r="BA13" i="4"/>
  <c r="C14" i="4"/>
  <c r="E14" i="4" s="1"/>
  <c r="M15" i="4"/>
  <c r="BY16" i="4"/>
  <c r="AD37" i="4"/>
  <c r="AZ33" i="4"/>
  <c r="BA31" i="4"/>
  <c r="P33" i="4"/>
  <c r="AW18" i="4"/>
  <c r="BE18" i="4"/>
  <c r="BY18" i="4"/>
  <c r="AO19" i="4"/>
  <c r="BA21" i="4"/>
  <c r="BI21" i="4"/>
  <c r="M22" i="4"/>
  <c r="BI22" i="4"/>
  <c r="U23" i="4"/>
  <c r="AW23" i="4"/>
  <c r="BQ23" i="4"/>
  <c r="BY23" i="4"/>
  <c r="BI25" i="4"/>
  <c r="BQ25" i="4"/>
  <c r="BY25" i="4"/>
  <c r="AW26" i="4"/>
  <c r="Q27" i="4"/>
  <c r="BA27" i="4"/>
  <c r="BI27" i="4"/>
  <c r="C28" i="4"/>
  <c r="E28" i="4" s="1"/>
  <c r="BQ28" i="4"/>
  <c r="BN37" i="4"/>
  <c r="D33" i="4"/>
  <c r="O33" i="4"/>
  <c r="C31" i="4"/>
  <c r="BK33" i="4"/>
  <c r="Y32" i="4"/>
  <c r="AY33" i="4"/>
  <c r="BA33" i="4" s="1"/>
  <c r="BY32" i="4"/>
  <c r="E8" i="5"/>
  <c r="E12" i="5"/>
  <c r="E16" i="5"/>
  <c r="E20" i="5"/>
  <c r="E24" i="5"/>
  <c r="AS32" i="4"/>
  <c r="AG33" i="4"/>
  <c r="G8" i="5"/>
  <c r="E9" i="5"/>
  <c r="I11" i="5"/>
  <c r="E13" i="5"/>
  <c r="I15" i="5"/>
  <c r="E17" i="5"/>
  <c r="I19" i="5"/>
  <c r="G20" i="5"/>
  <c r="E21" i="5"/>
  <c r="I23" i="5"/>
  <c r="G24" i="5"/>
  <c r="E25" i="5"/>
  <c r="I29" i="5"/>
  <c r="BM12" i="4"/>
  <c r="BU12" i="4"/>
  <c r="AW13" i="4"/>
  <c r="BY13" i="4"/>
  <c r="AO14" i="4"/>
  <c r="BE14" i="4"/>
  <c r="BM14" i="4"/>
  <c r="BU15" i="4"/>
  <c r="Q16" i="4"/>
  <c r="AW16" i="4"/>
  <c r="BE16" i="4"/>
  <c r="AO17" i="4"/>
  <c r="AW17" i="4"/>
  <c r="AS18" i="4"/>
  <c r="BU18" i="4"/>
  <c r="Q19" i="4"/>
  <c r="Y19" i="4"/>
  <c r="BA20" i="4"/>
  <c r="M21" i="4"/>
  <c r="AW21" i="4"/>
  <c r="Q22" i="4"/>
  <c r="Y22" i="4"/>
  <c r="BE22" i="4"/>
  <c r="BM22" i="4"/>
  <c r="Y23" i="4"/>
  <c r="AK23" i="4"/>
  <c r="AS23" i="4"/>
  <c r="BU23" i="4"/>
  <c r="C25" i="4"/>
  <c r="BM25" i="4"/>
  <c r="AS26" i="4"/>
  <c r="M27" i="4"/>
  <c r="BE27" i="4"/>
  <c r="BM28" i="4"/>
  <c r="BU28" i="4"/>
  <c r="AA37" i="4"/>
  <c r="AG29" i="4"/>
  <c r="BF37" i="4"/>
  <c r="BW33" i="4"/>
  <c r="BU32" i="4"/>
  <c r="B26" i="5"/>
  <c r="I8" i="5"/>
  <c r="G9" i="5"/>
  <c r="G26" i="5" s="1"/>
  <c r="G33" i="5" s="1"/>
  <c r="G41" i="5" s="1"/>
  <c r="E10" i="5"/>
  <c r="I12" i="5"/>
  <c r="G13" i="5"/>
  <c r="E14" i="5"/>
  <c r="I16" i="5"/>
  <c r="G17" i="5"/>
  <c r="E18" i="5"/>
  <c r="I20" i="5"/>
  <c r="G21" i="5"/>
  <c r="E22" i="5"/>
  <c r="I24" i="5"/>
  <c r="G25" i="5"/>
  <c r="E30" i="5"/>
  <c r="B33" i="5"/>
  <c r="B41" i="5" s="1"/>
  <c r="B42" i="5" s="1"/>
  <c r="F26" i="5"/>
  <c r="F30" i="5"/>
  <c r="H26" i="5"/>
  <c r="H30" i="5"/>
  <c r="I30" i="5" s="1"/>
  <c r="D26" i="5"/>
  <c r="D33" i="5" s="1"/>
  <c r="D41" i="5" s="1"/>
  <c r="D30" i="5"/>
  <c r="E31" i="4"/>
  <c r="C33" i="4"/>
  <c r="G11" i="4"/>
  <c r="AN29" i="4"/>
  <c r="H31" i="4"/>
  <c r="G31" i="4" s="1"/>
  <c r="AJ33" i="4"/>
  <c r="AK33" i="4" s="1"/>
  <c r="AK31" i="4"/>
  <c r="X29" i="4"/>
  <c r="AZ29" i="4"/>
  <c r="BA11" i="4"/>
  <c r="BP29" i="4"/>
  <c r="E12" i="4"/>
  <c r="BI13" i="4"/>
  <c r="H14" i="4"/>
  <c r="I14" i="4" s="1"/>
  <c r="Y14" i="4"/>
  <c r="C16" i="4"/>
  <c r="E16" i="4" s="1"/>
  <c r="BI16" i="4"/>
  <c r="C18" i="4"/>
  <c r="E18" i="4" s="1"/>
  <c r="C19" i="4"/>
  <c r="E19" i="4" s="1"/>
  <c r="C21" i="4"/>
  <c r="E21" i="4" s="1"/>
  <c r="AK22" i="4"/>
  <c r="H25" i="4"/>
  <c r="I25" i="4" s="1"/>
  <c r="AK25" i="4"/>
  <c r="H27" i="4"/>
  <c r="I27" i="4" s="1"/>
  <c r="BQ27" i="4"/>
  <c r="AU29" i="4"/>
  <c r="AU37" i="4" s="1"/>
  <c r="AM33" i="4"/>
  <c r="AM37" i="4" s="1"/>
  <c r="AO31" i="4"/>
  <c r="H12" i="4"/>
  <c r="G12" i="4" s="1"/>
  <c r="AO12" i="4"/>
  <c r="T33" i="4"/>
  <c r="U33" i="4" s="1"/>
  <c r="U31" i="4"/>
  <c r="AR29" i="4"/>
  <c r="C20" i="4"/>
  <c r="BY20" i="4"/>
  <c r="AO22" i="4"/>
  <c r="E25" i="4"/>
  <c r="AO25" i="4"/>
  <c r="W33" i="4"/>
  <c r="Y31" i="4"/>
  <c r="BP33" i="4"/>
  <c r="BQ33" i="4" s="1"/>
  <c r="BQ31" i="4"/>
  <c r="BA32" i="4"/>
  <c r="AO33" i="4"/>
  <c r="BG29" i="4"/>
  <c r="BG37" i="4" s="1"/>
  <c r="BU11" i="4"/>
  <c r="AS12" i="4"/>
  <c r="G13" i="4"/>
  <c r="H16" i="4"/>
  <c r="BY17" i="4"/>
  <c r="BQ22" i="4"/>
  <c r="G25" i="4"/>
  <c r="BA26" i="4"/>
  <c r="AS28" i="4"/>
  <c r="AS31" i="4"/>
  <c r="BS33" i="4"/>
  <c r="BS37" i="4" s="1"/>
  <c r="BU31" i="4"/>
  <c r="C32" i="4"/>
  <c r="E32" i="4" s="1"/>
  <c r="C35" i="4"/>
  <c r="H28" i="4"/>
  <c r="AO28" i="4"/>
  <c r="BU29" i="4"/>
  <c r="BM19" i="4"/>
  <c r="F33" i="4"/>
  <c r="BH29" i="4"/>
  <c r="BI11" i="4"/>
  <c r="BW29" i="4"/>
  <c r="M13" i="4"/>
  <c r="C13" i="4"/>
  <c r="E13" i="4" s="1"/>
  <c r="H17" i="4"/>
  <c r="G17" i="4" s="1"/>
  <c r="AK17" i="4"/>
  <c r="H19" i="4"/>
  <c r="I19" i="4" s="1"/>
  <c r="E20" i="4"/>
  <c r="AS21" i="4"/>
  <c r="H21" i="4"/>
  <c r="H22" i="4"/>
  <c r="C23" i="4"/>
  <c r="E23" i="4" s="1"/>
  <c r="C24" i="4"/>
  <c r="E24" i="4" s="1"/>
  <c r="C26" i="4"/>
  <c r="E26" i="4" s="1"/>
  <c r="H32" i="4"/>
  <c r="AO32" i="4"/>
  <c r="BE32" i="4"/>
  <c r="BE33" i="4"/>
  <c r="H18" i="4"/>
  <c r="AO18" i="4"/>
  <c r="L29" i="4"/>
  <c r="M11" i="4"/>
  <c r="G16" i="4"/>
  <c r="BE21" i="4"/>
  <c r="U22" i="4"/>
  <c r="AI29" i="4"/>
  <c r="AI37" i="4" s="1"/>
  <c r="D29" i="4"/>
  <c r="D37" i="4" s="1"/>
  <c r="D38" i="4" s="1"/>
  <c r="S29" i="4"/>
  <c r="S37" i="4" s="1"/>
  <c r="AJ29" i="4"/>
  <c r="AV29" i="4"/>
  <c r="BX29" i="4"/>
  <c r="AW15" i="4"/>
  <c r="M16" i="4"/>
  <c r="C17" i="4"/>
  <c r="E17" i="4" s="1"/>
  <c r="H20" i="4"/>
  <c r="I20" i="4" s="1"/>
  <c r="AO20" i="4"/>
  <c r="AO23" i="4"/>
  <c r="H23" i="4"/>
  <c r="BU25" i="4"/>
  <c r="H26" i="4"/>
  <c r="AO26" i="4"/>
  <c r="AK27" i="4"/>
  <c r="AW28" i="4"/>
  <c r="M31" i="4"/>
  <c r="L33" i="4"/>
  <c r="M32" i="4"/>
  <c r="AQ37" i="4"/>
  <c r="AO15" i="4"/>
  <c r="H15" i="4"/>
  <c r="W29" i="4"/>
  <c r="W37" i="4" s="1"/>
  <c r="BE11" i="4"/>
  <c r="BD29" i="4"/>
  <c r="U19" i="4"/>
  <c r="T29" i="4"/>
  <c r="C12" i="4"/>
  <c r="BE13" i="4"/>
  <c r="U14" i="4"/>
  <c r="E15" i="4"/>
  <c r="C15" i="4"/>
  <c r="BE23" i="4"/>
  <c r="G24" i="4"/>
  <c r="AK24" i="4"/>
  <c r="BM24" i="4"/>
  <c r="M26" i="4"/>
  <c r="U27" i="4"/>
  <c r="BM27" i="4"/>
  <c r="BY28" i="4"/>
  <c r="AW31" i="4"/>
  <c r="BI31" i="4"/>
  <c r="BH33" i="4"/>
  <c r="BI33" i="4" s="1"/>
  <c r="K33" i="4"/>
  <c r="X33" i="4"/>
  <c r="BT33" i="4"/>
  <c r="BU33" i="4" s="1"/>
  <c r="AE37" i="4"/>
  <c r="AG37" i="4" s="1"/>
  <c r="F29" i="4"/>
  <c r="F37" i="4" s="1"/>
  <c r="F38" i="4" s="1"/>
  <c r="AR33" i="4"/>
  <c r="AS33" i="4" s="1"/>
  <c r="BX33" i="4"/>
  <c r="P29" i="4"/>
  <c r="BL29" i="4"/>
  <c r="U11" i="4"/>
  <c r="AK11" i="4"/>
  <c r="BQ11" i="4"/>
  <c r="BK31" i="3"/>
  <c r="BK39" i="3" s="1"/>
  <c r="BM13" i="3"/>
  <c r="CJ31" i="3"/>
  <c r="CK13" i="3"/>
  <c r="L31" i="3"/>
  <c r="H16" i="3"/>
  <c r="M16" i="3"/>
  <c r="AB31" i="3"/>
  <c r="BQ13" i="3"/>
  <c r="CB31" i="3"/>
  <c r="CC13" i="3"/>
  <c r="DD31" i="3"/>
  <c r="DI14" i="3"/>
  <c r="C15" i="3"/>
  <c r="BE16" i="3"/>
  <c r="AW17" i="3"/>
  <c r="H18" i="3"/>
  <c r="C18" i="3"/>
  <c r="CG19" i="3"/>
  <c r="C20" i="3"/>
  <c r="E20" i="3" s="1"/>
  <c r="CC20" i="3"/>
  <c r="C22" i="3"/>
  <c r="E22" i="3" s="1"/>
  <c r="C23" i="3"/>
  <c r="E23" i="3" s="1"/>
  <c r="BY31" i="3"/>
  <c r="C13" i="3"/>
  <c r="CM31" i="3"/>
  <c r="CC14" i="3"/>
  <c r="Y16" i="3"/>
  <c r="CO16" i="3"/>
  <c r="Q17" i="3"/>
  <c r="BA19" i="3"/>
  <c r="AA31" i="3"/>
  <c r="CQ31" i="3"/>
  <c r="CQ39" i="3" s="1"/>
  <c r="CS13" i="3"/>
  <c r="CU31" i="3"/>
  <c r="CU39" i="3" s="1"/>
  <c r="C24" i="3"/>
  <c r="E24" i="3" s="1"/>
  <c r="AQ31" i="3"/>
  <c r="AQ39" i="3" s="1"/>
  <c r="H17" i="3"/>
  <c r="I17" i="3" s="1"/>
  <c r="AR31" i="3"/>
  <c r="BG31" i="3"/>
  <c r="BG39" i="3" s="1"/>
  <c r="CG13" i="3"/>
  <c r="CF31" i="3"/>
  <c r="AW14" i="3"/>
  <c r="CW14" i="3"/>
  <c r="CV31" i="3"/>
  <c r="DM14" i="3"/>
  <c r="BQ15" i="3"/>
  <c r="BI16" i="3"/>
  <c r="C17" i="3"/>
  <c r="E17" i="3" s="1"/>
  <c r="CS18" i="3"/>
  <c r="E19" i="3"/>
  <c r="U19" i="3"/>
  <c r="CK19" i="3"/>
  <c r="M20" i="3"/>
  <c r="C21" i="3"/>
  <c r="E21" i="3" s="1"/>
  <c r="U13" i="3"/>
  <c r="T31" i="3"/>
  <c r="DK39" i="3"/>
  <c r="AK14" i="3"/>
  <c r="AJ31" i="3"/>
  <c r="BA13" i="3"/>
  <c r="AZ31" i="3"/>
  <c r="BQ14" i="3"/>
  <c r="BP31" i="3"/>
  <c r="AE31" i="3"/>
  <c r="AE39" i="3" s="1"/>
  <c r="AG13" i="3"/>
  <c r="BD31" i="3"/>
  <c r="BE13" i="3"/>
  <c r="CE31" i="3"/>
  <c r="H15" i="3"/>
  <c r="Y15" i="3"/>
  <c r="P31" i="3"/>
  <c r="Q13" i="3"/>
  <c r="D31" i="3"/>
  <c r="D39" i="3" s="1"/>
  <c r="D40" i="3" s="1"/>
  <c r="S31" i="3"/>
  <c r="AI31" i="3"/>
  <c r="BH31" i="3"/>
  <c r="CW13" i="3"/>
  <c r="DH31" i="3"/>
  <c r="DI13" i="3"/>
  <c r="H14" i="3"/>
  <c r="E16" i="3"/>
  <c r="CK16" i="3"/>
  <c r="M17" i="3"/>
  <c r="CC17" i="3"/>
  <c r="E18" i="3"/>
  <c r="G19" i="3"/>
  <c r="DM19" i="3"/>
  <c r="AO20" i="3"/>
  <c r="E15" i="3"/>
  <c r="I19" i="3"/>
  <c r="H22" i="3"/>
  <c r="M22" i="3"/>
  <c r="F31" i="3"/>
  <c r="F39" i="3" s="1"/>
  <c r="F40" i="3" s="1"/>
  <c r="AV31" i="3"/>
  <c r="AW13" i="3"/>
  <c r="DM13" i="3"/>
  <c r="DL31" i="3"/>
  <c r="CW15" i="3"/>
  <c r="K31" i="3"/>
  <c r="K39" i="3" s="1"/>
  <c r="X31" i="3"/>
  <c r="Y13" i="3"/>
  <c r="AY31" i="3"/>
  <c r="CN39" i="3"/>
  <c r="AS17" i="3"/>
  <c r="DI17" i="3"/>
  <c r="AK18" i="3"/>
  <c r="H21" i="3"/>
  <c r="I21" i="3" s="1"/>
  <c r="E26" i="3"/>
  <c r="C28" i="3"/>
  <c r="E28" i="3" s="1"/>
  <c r="CC30" i="3"/>
  <c r="C30" i="3"/>
  <c r="E30" i="3" s="1"/>
  <c r="O31" i="3"/>
  <c r="AU31" i="3"/>
  <c r="AU39" i="3" s="1"/>
  <c r="CA31" i="3"/>
  <c r="CA39" i="3" s="1"/>
  <c r="DG31" i="3"/>
  <c r="DG39" i="3" s="1"/>
  <c r="BI24" i="3"/>
  <c r="AC26" i="3"/>
  <c r="BQ26" i="3"/>
  <c r="C29" i="3"/>
  <c r="E29" i="3" s="1"/>
  <c r="CH39" i="3"/>
  <c r="P35" i="3"/>
  <c r="Q35" i="3" s="1"/>
  <c r="AC33" i="3"/>
  <c r="AN35" i="3"/>
  <c r="AO35" i="3" s="1"/>
  <c r="AO33" i="3"/>
  <c r="CB35" i="3"/>
  <c r="CC35" i="3" s="1"/>
  <c r="CO33" i="3"/>
  <c r="CZ35" i="3"/>
  <c r="DA35" i="3" s="1"/>
  <c r="DA33" i="3"/>
  <c r="AC34" i="3"/>
  <c r="CO34" i="3"/>
  <c r="H25" i="3"/>
  <c r="G25" i="3" s="1"/>
  <c r="C27" i="3"/>
  <c r="E27" i="3" s="1"/>
  <c r="AM31" i="3"/>
  <c r="AM39" i="3" s="1"/>
  <c r="BS31" i="3"/>
  <c r="CY31" i="3"/>
  <c r="CY39" i="3" s="1"/>
  <c r="H20" i="3"/>
  <c r="Q21" i="3"/>
  <c r="AW25" i="3"/>
  <c r="DI25" i="3"/>
  <c r="C26" i="3"/>
  <c r="BE27" i="3"/>
  <c r="AS28" i="3"/>
  <c r="U33" i="3"/>
  <c r="S35" i="3"/>
  <c r="U35" i="3" s="1"/>
  <c r="AG35" i="3"/>
  <c r="C33" i="3"/>
  <c r="CG33" i="3"/>
  <c r="CE35" i="3"/>
  <c r="CG35" i="3" s="1"/>
  <c r="CS35" i="3"/>
  <c r="H29" i="3"/>
  <c r="I29" i="3" s="1"/>
  <c r="Q29" i="3"/>
  <c r="H13" i="3"/>
  <c r="AC13" i="3"/>
  <c r="AN31" i="3"/>
  <c r="BI13" i="3"/>
  <c r="BT31" i="3"/>
  <c r="CO13" i="3"/>
  <c r="CZ31" i="3"/>
  <c r="CO23" i="3"/>
  <c r="DA23" i="3"/>
  <c r="M24" i="3"/>
  <c r="H24" i="3"/>
  <c r="BY24" i="3"/>
  <c r="U26" i="3"/>
  <c r="CG26" i="3"/>
  <c r="BH35" i="3"/>
  <c r="BI35" i="3" s="1"/>
  <c r="BS35" i="3"/>
  <c r="G30" i="3"/>
  <c r="G29" i="3"/>
  <c r="H33" i="3"/>
  <c r="BT35" i="3"/>
  <c r="BU33" i="3"/>
  <c r="B31" i="3"/>
  <c r="B39" i="3" s="1"/>
  <c r="B40" i="3" s="1"/>
  <c r="AF31" i="3"/>
  <c r="BL31" i="3"/>
  <c r="CR31" i="3"/>
  <c r="DM22" i="3"/>
  <c r="H23" i="3"/>
  <c r="BM25" i="3"/>
  <c r="C25" i="3"/>
  <c r="E25" i="3" s="1"/>
  <c r="H27" i="3"/>
  <c r="BU27" i="3"/>
  <c r="BI28" i="3"/>
  <c r="AW29" i="3"/>
  <c r="DI29" i="3"/>
  <c r="Y30" i="3"/>
  <c r="AK30" i="3"/>
  <c r="CW30" i="3"/>
  <c r="Y35" i="3"/>
  <c r="H34" i="3"/>
  <c r="W31" i="3"/>
  <c r="W39" i="3" s="1"/>
  <c r="BC31" i="3"/>
  <c r="BC39" i="3" s="1"/>
  <c r="CI31" i="3"/>
  <c r="M23" i="3"/>
  <c r="BI23" i="3"/>
  <c r="BU23" i="3"/>
  <c r="Q25" i="3"/>
  <c r="CC25" i="3"/>
  <c r="Y27" i="3"/>
  <c r="CK27" i="3"/>
  <c r="H28" i="3"/>
  <c r="BY28" i="3"/>
  <c r="AA35" i="3"/>
  <c r="AC35" i="3" s="1"/>
  <c r="BA33" i="3"/>
  <c r="AY35" i="3"/>
  <c r="BA35" i="3" s="1"/>
  <c r="BM35" i="3"/>
  <c r="CM35" i="3"/>
  <c r="CO35" i="3" s="1"/>
  <c r="DM33" i="3"/>
  <c r="DK35" i="3"/>
  <c r="DM35" i="3" s="1"/>
  <c r="C34" i="3"/>
  <c r="E34" i="3" s="1"/>
  <c r="M28" i="3"/>
  <c r="Y33" i="3"/>
  <c r="BE33" i="3"/>
  <c r="CK33" i="3"/>
  <c r="M34" i="3"/>
  <c r="L35" i="3"/>
  <c r="M35" i="3" s="1"/>
  <c r="AR35" i="3"/>
  <c r="AS35" i="3" s="1"/>
  <c r="BX35" i="3"/>
  <c r="BY35" i="3" s="1"/>
  <c r="DD35" i="3"/>
  <c r="DE35" i="3" s="1"/>
  <c r="IM37" i="2"/>
  <c r="II37" i="2"/>
  <c r="IA37" i="2"/>
  <c r="GY37" i="2"/>
  <c r="GU37" i="2"/>
  <c r="GQ37" i="2"/>
  <c r="GE37" i="2"/>
  <c r="FO37" i="2"/>
  <c r="FK37" i="2"/>
  <c r="FG37" i="2"/>
  <c r="FC37" i="2"/>
  <c r="EY37" i="2"/>
  <c r="EU37" i="2"/>
  <c r="EQ37" i="2"/>
  <c r="EI37" i="2"/>
  <c r="EA37" i="2"/>
  <c r="DK37" i="2"/>
  <c r="CU37" i="2"/>
  <c r="AY37" i="2"/>
  <c r="B37" i="2"/>
  <c r="JJ35" i="2"/>
  <c r="JJ39" i="2" s="1"/>
  <c r="JF35" i="2"/>
  <c r="JF39" i="2" s="1"/>
  <c r="JB35" i="2"/>
  <c r="JB39" i="2" s="1"/>
  <c r="IX35" i="2"/>
  <c r="IX39" i="2" s="1"/>
  <c r="IT35" i="2"/>
  <c r="IT39" i="2" s="1"/>
  <c r="IP35" i="2"/>
  <c r="IP39" i="2" s="1"/>
  <c r="IL35" i="2"/>
  <c r="IL39" i="2" s="1"/>
  <c r="IH35" i="2"/>
  <c r="ID35" i="2"/>
  <c r="ID39" i="2" s="1"/>
  <c r="HZ35" i="2"/>
  <c r="HZ39" i="2" s="1"/>
  <c r="HV35" i="2"/>
  <c r="HV39" i="2" s="1"/>
  <c r="HR35" i="2"/>
  <c r="HR39" i="2" s="1"/>
  <c r="HN35" i="2"/>
  <c r="HJ35" i="2"/>
  <c r="HJ39" i="2" s="1"/>
  <c r="HF35" i="2"/>
  <c r="HF39" i="2" s="1"/>
  <c r="HB35" i="2"/>
  <c r="GX35" i="2"/>
  <c r="GX39" i="2" s="1"/>
  <c r="GT35" i="2"/>
  <c r="GT39" i="2" s="1"/>
  <c r="GP35" i="2"/>
  <c r="GL35" i="2"/>
  <c r="GL39" i="2" s="1"/>
  <c r="GH35" i="2"/>
  <c r="GH39" i="2" s="1"/>
  <c r="GD35" i="2"/>
  <c r="GD39" i="2" s="1"/>
  <c r="FZ35" i="2"/>
  <c r="FZ39" i="2" s="1"/>
  <c r="FV35" i="2"/>
  <c r="FV39" i="2" s="1"/>
  <c r="FR35" i="2"/>
  <c r="FR39" i="2" s="1"/>
  <c r="FN35" i="2"/>
  <c r="FN39" i="2" s="1"/>
  <c r="FJ35" i="2"/>
  <c r="FF35" i="2"/>
  <c r="FF39" i="2" s="1"/>
  <c r="FB35" i="2"/>
  <c r="EX35" i="2"/>
  <c r="EX39" i="2" s="1"/>
  <c r="ET35" i="2"/>
  <c r="ET39" i="2" s="1"/>
  <c r="EP35" i="2"/>
  <c r="EL35" i="2"/>
  <c r="EH35" i="2"/>
  <c r="EH39" i="2" s="1"/>
  <c r="ED35" i="2"/>
  <c r="ED39" i="2" s="1"/>
  <c r="DZ35" i="2"/>
  <c r="DV35" i="2"/>
  <c r="DR35" i="2"/>
  <c r="DN35" i="2"/>
  <c r="DJ35" i="2"/>
  <c r="DJ39" i="2" s="1"/>
  <c r="DF35" i="2"/>
  <c r="DF39" i="2" s="1"/>
  <c r="DB35" i="2"/>
  <c r="DB39" i="2" s="1"/>
  <c r="CX35" i="2"/>
  <c r="CX39" i="2" s="1"/>
  <c r="CT35" i="2"/>
  <c r="CT39" i="2" s="1"/>
  <c r="CP35" i="2"/>
  <c r="CP39" i="2" s="1"/>
  <c r="CL35" i="2"/>
  <c r="CH35" i="2"/>
  <c r="CH39" i="2" s="1"/>
  <c r="CD35" i="2"/>
  <c r="CD39" i="2" s="1"/>
  <c r="BZ35" i="2"/>
  <c r="BZ39" i="2" s="1"/>
  <c r="BV35" i="2"/>
  <c r="BV39" i="2" s="1"/>
  <c r="BR35" i="2"/>
  <c r="BN35" i="2"/>
  <c r="BN39" i="2" s="1"/>
  <c r="BJ35" i="2"/>
  <c r="BJ39" i="2" s="1"/>
  <c r="BF35" i="2"/>
  <c r="BF39" i="2" s="1"/>
  <c r="BB35" i="2"/>
  <c r="BB39" i="2" s="1"/>
  <c r="AX35" i="2"/>
  <c r="AX39" i="2" s="1"/>
  <c r="AT35" i="2"/>
  <c r="AP35" i="2"/>
  <c r="AP39" i="2" s="1"/>
  <c r="AL35" i="2"/>
  <c r="AL39" i="2" s="1"/>
  <c r="AH35" i="2"/>
  <c r="AH39" i="2" s="1"/>
  <c r="AD35" i="2"/>
  <c r="AD39" i="2" s="1"/>
  <c r="Z35" i="2"/>
  <c r="Z39" i="2" s="1"/>
  <c r="V35" i="2"/>
  <c r="V39" i="2" s="1"/>
  <c r="R35" i="2"/>
  <c r="N35" i="2"/>
  <c r="N39" i="2" s="1"/>
  <c r="J35" i="2"/>
  <c r="J39" i="2" s="1"/>
  <c r="JL34" i="2"/>
  <c r="JK34" i="2"/>
  <c r="JH34" i="2"/>
  <c r="JI34" i="2" s="1"/>
  <c r="JG34" i="2"/>
  <c r="JD34" i="2"/>
  <c r="JC34" i="2"/>
  <c r="IZ34" i="2"/>
  <c r="IY34" i="2"/>
  <c r="IV34" i="2"/>
  <c r="IW34" i="2" s="1"/>
  <c r="IU34" i="2"/>
  <c r="IR34" i="2"/>
  <c r="IS34" i="2" s="1"/>
  <c r="IQ34" i="2"/>
  <c r="IN34" i="2"/>
  <c r="IM34" i="2"/>
  <c r="IJ34" i="2"/>
  <c r="IK34" i="2" s="1"/>
  <c r="II34" i="2"/>
  <c r="IF34" i="2"/>
  <c r="IG34" i="2" s="1"/>
  <c r="IE34" i="2"/>
  <c r="IB34" i="2"/>
  <c r="IC34" i="2" s="1"/>
  <c r="IA34" i="2"/>
  <c r="HX34" i="2"/>
  <c r="HY34" i="2" s="1"/>
  <c r="HW34" i="2"/>
  <c r="HT34" i="2"/>
  <c r="HS34" i="2"/>
  <c r="HQ34" i="2"/>
  <c r="HP34" i="2"/>
  <c r="HO34" i="2"/>
  <c r="HL34" i="2"/>
  <c r="HK34" i="2"/>
  <c r="HH34" i="2"/>
  <c r="HG34" i="2"/>
  <c r="HD34" i="2"/>
  <c r="HC34" i="2"/>
  <c r="GZ34" i="2"/>
  <c r="HA34" i="2" s="1"/>
  <c r="GY34" i="2"/>
  <c r="GV34" i="2"/>
  <c r="GU34" i="2"/>
  <c r="GR34" i="2"/>
  <c r="GS34" i="2" s="1"/>
  <c r="GQ34" i="2"/>
  <c r="GN34" i="2"/>
  <c r="GM34" i="2"/>
  <c r="GO34" i="2" s="1"/>
  <c r="GK34" i="2"/>
  <c r="GJ34" i="2"/>
  <c r="GI34" i="2"/>
  <c r="GF34" i="2"/>
  <c r="GG34" i="2" s="1"/>
  <c r="GE34" i="2"/>
  <c r="GB34" i="2"/>
  <c r="GA34" i="2"/>
  <c r="FX34" i="2"/>
  <c r="FY34" i="2" s="1"/>
  <c r="FW34" i="2"/>
  <c r="FT34" i="2"/>
  <c r="FU34" i="2" s="1"/>
  <c r="FS34" i="2"/>
  <c r="FP34" i="2"/>
  <c r="FO34" i="2"/>
  <c r="FL34" i="2"/>
  <c r="FM34" i="2" s="1"/>
  <c r="FK34" i="2"/>
  <c r="FH34" i="2"/>
  <c r="FG34" i="2"/>
  <c r="FD34" i="2"/>
  <c r="FC34" i="2"/>
  <c r="FE34" i="2" s="1"/>
  <c r="FA34" i="2"/>
  <c r="EZ34" i="2"/>
  <c r="EY34" i="2"/>
  <c r="EV34" i="2"/>
  <c r="EU34" i="2"/>
  <c r="ER34" i="2"/>
  <c r="EQ34" i="2"/>
  <c r="EN34" i="2"/>
  <c r="EM34" i="2"/>
  <c r="EJ34" i="2"/>
  <c r="EK34" i="2" s="1"/>
  <c r="EI34" i="2"/>
  <c r="EF34" i="2"/>
  <c r="EG34" i="2" s="1"/>
  <c r="EE34" i="2"/>
  <c r="EB34" i="2"/>
  <c r="EA34" i="2"/>
  <c r="DY34" i="2"/>
  <c r="DX34" i="2"/>
  <c r="DW34" i="2"/>
  <c r="DT34" i="2"/>
  <c r="DS34" i="2"/>
  <c r="DP34" i="2"/>
  <c r="DO34" i="2"/>
  <c r="DL34" i="2"/>
  <c r="DK34" i="2"/>
  <c r="DH34" i="2"/>
  <c r="DI34" i="2" s="1"/>
  <c r="DG34" i="2"/>
  <c r="DD34" i="2"/>
  <c r="DC34" i="2"/>
  <c r="CZ34" i="2"/>
  <c r="DA34" i="2" s="1"/>
  <c r="CY34" i="2"/>
  <c r="CV34" i="2"/>
  <c r="CU34" i="2"/>
  <c r="CS34" i="2"/>
  <c r="CR34" i="2"/>
  <c r="CQ34" i="2"/>
  <c r="CN34" i="2"/>
  <c r="CO34" i="2" s="1"/>
  <c r="CM34" i="2"/>
  <c r="CJ34" i="2"/>
  <c r="CI34" i="2"/>
  <c r="CF34" i="2"/>
  <c r="CE34" i="2"/>
  <c r="CB34" i="2"/>
  <c r="CC34" i="2" s="1"/>
  <c r="CA34" i="2"/>
  <c r="BX34" i="2"/>
  <c r="BY34" i="2" s="1"/>
  <c r="BW34" i="2"/>
  <c r="BT34" i="2"/>
  <c r="BU34" i="2" s="1"/>
  <c r="BS34" i="2"/>
  <c r="BP34" i="2"/>
  <c r="BO34" i="2"/>
  <c r="BL34" i="2"/>
  <c r="BK34" i="2"/>
  <c r="BM34" i="2" s="1"/>
  <c r="BH34" i="2"/>
  <c r="BI34" i="2" s="1"/>
  <c r="BG34" i="2"/>
  <c r="BD34" i="2"/>
  <c r="BC34" i="2"/>
  <c r="AV34" i="2"/>
  <c r="AU34" i="2"/>
  <c r="AR34" i="2"/>
  <c r="AQ34" i="2"/>
  <c r="AN34" i="2"/>
  <c r="AO34" i="2" s="1"/>
  <c r="AM34" i="2"/>
  <c r="AJ34" i="2"/>
  <c r="AI34" i="2"/>
  <c r="AG34" i="2"/>
  <c r="AF34" i="2"/>
  <c r="AE34" i="2"/>
  <c r="AB34" i="2"/>
  <c r="AC34" i="2" s="1"/>
  <c r="AA34" i="2"/>
  <c r="X34" i="2"/>
  <c r="W34" i="2"/>
  <c r="T34" i="2"/>
  <c r="U34" i="2" s="1"/>
  <c r="S34" i="2"/>
  <c r="P34" i="2"/>
  <c r="O34" i="2"/>
  <c r="L34" i="2"/>
  <c r="M34" i="2" s="1"/>
  <c r="K34" i="2"/>
  <c r="B34" i="2"/>
  <c r="JL33" i="2"/>
  <c r="JK33" i="2"/>
  <c r="JH33" i="2"/>
  <c r="JG33" i="2"/>
  <c r="JG35" i="2" s="1"/>
  <c r="JD33" i="2"/>
  <c r="JC33" i="2"/>
  <c r="JC35" i="2" s="1"/>
  <c r="IZ33" i="2"/>
  <c r="IY33" i="2"/>
  <c r="JA33" i="2" s="1"/>
  <c r="IV33" i="2"/>
  <c r="IU33" i="2"/>
  <c r="IR33" i="2"/>
  <c r="IQ33" i="2"/>
  <c r="IQ35" i="2" s="1"/>
  <c r="IN33" i="2"/>
  <c r="IM33" i="2"/>
  <c r="IO33" i="2" s="1"/>
  <c r="IJ33" i="2"/>
  <c r="II33" i="2"/>
  <c r="II35" i="2" s="1"/>
  <c r="IF33" i="2"/>
  <c r="IE33" i="2"/>
  <c r="IE35" i="2" s="1"/>
  <c r="IB33" i="2"/>
  <c r="IB35" i="2" s="1"/>
  <c r="IA33" i="2"/>
  <c r="HX33" i="2"/>
  <c r="HW33" i="2"/>
  <c r="HW35" i="2" s="1"/>
  <c r="HU33" i="2"/>
  <c r="HT33" i="2"/>
  <c r="HT35" i="2" s="1"/>
  <c r="HS33" i="2"/>
  <c r="HS35" i="2" s="1"/>
  <c r="HP33" i="2"/>
  <c r="HO33" i="2"/>
  <c r="HO35" i="2" s="1"/>
  <c r="HL33" i="2"/>
  <c r="HK33" i="2"/>
  <c r="HI33" i="2"/>
  <c r="HH33" i="2"/>
  <c r="HG33" i="2"/>
  <c r="HG35" i="2" s="1"/>
  <c r="HD33" i="2"/>
  <c r="HD35" i="2" s="1"/>
  <c r="HC33" i="2"/>
  <c r="HC35" i="2" s="1"/>
  <c r="GZ33" i="2"/>
  <c r="HA33" i="2" s="1"/>
  <c r="GY33" i="2"/>
  <c r="GV33" i="2"/>
  <c r="GV35" i="2" s="1"/>
  <c r="GU33" i="2"/>
  <c r="GU35" i="2" s="1"/>
  <c r="GR33" i="2"/>
  <c r="GQ33" i="2"/>
  <c r="GQ35" i="2" s="1"/>
  <c r="GN33" i="2"/>
  <c r="GN35" i="2" s="1"/>
  <c r="GM33" i="2"/>
  <c r="GJ33" i="2"/>
  <c r="GI33" i="2"/>
  <c r="GI35" i="2" s="1"/>
  <c r="GG33" i="2"/>
  <c r="GF33" i="2"/>
  <c r="GE33" i="2"/>
  <c r="GB33" i="2"/>
  <c r="GB35" i="2" s="1"/>
  <c r="GA33" i="2"/>
  <c r="FX33" i="2"/>
  <c r="FW33" i="2"/>
  <c r="FW35" i="2" s="1"/>
  <c r="FT33" i="2"/>
  <c r="FU33" i="2" s="1"/>
  <c r="FS33" i="2"/>
  <c r="FS35" i="2" s="1"/>
  <c r="FP33" i="2"/>
  <c r="FO33" i="2"/>
  <c r="FL33" i="2"/>
  <c r="FK33" i="2"/>
  <c r="FH33" i="2"/>
  <c r="FG33" i="2"/>
  <c r="FG35" i="2" s="1"/>
  <c r="FD33" i="2"/>
  <c r="FC33" i="2"/>
  <c r="EZ33" i="2"/>
  <c r="EY33" i="2"/>
  <c r="EV33" i="2"/>
  <c r="EU33" i="2"/>
  <c r="ER33" i="2"/>
  <c r="EQ33" i="2"/>
  <c r="EQ35" i="2" s="1"/>
  <c r="EN33" i="2"/>
  <c r="EM33" i="2"/>
  <c r="EJ33" i="2"/>
  <c r="EJ35" i="2" s="1"/>
  <c r="EI33" i="2"/>
  <c r="EI35" i="2" s="1"/>
  <c r="EF33" i="2"/>
  <c r="EE33" i="2"/>
  <c r="EE35" i="2" s="1"/>
  <c r="EC33" i="2"/>
  <c r="EB33" i="2"/>
  <c r="EB35" i="2" s="1"/>
  <c r="EA33" i="2"/>
  <c r="DX33" i="2"/>
  <c r="DW33" i="2"/>
  <c r="DW35" i="2" s="1"/>
  <c r="DT33" i="2"/>
  <c r="DT35" i="2" s="1"/>
  <c r="DS33" i="2"/>
  <c r="DQ33" i="2"/>
  <c r="DP33" i="2"/>
  <c r="DO33" i="2"/>
  <c r="DL33" i="2"/>
  <c r="DK33" i="2"/>
  <c r="DH33" i="2"/>
  <c r="DG33" i="2"/>
  <c r="DG35" i="2" s="1"/>
  <c r="DD33" i="2"/>
  <c r="DD35" i="2" s="1"/>
  <c r="DC33" i="2"/>
  <c r="CZ33" i="2"/>
  <c r="CY33" i="2"/>
  <c r="CY35" i="2" s="1"/>
  <c r="CV33" i="2"/>
  <c r="CU33" i="2"/>
  <c r="CS33" i="2"/>
  <c r="CR33" i="2"/>
  <c r="CR35" i="2" s="1"/>
  <c r="CS35" i="2" s="1"/>
  <c r="CQ33" i="2"/>
  <c r="CQ35" i="2" s="1"/>
  <c r="CO33" i="2"/>
  <c r="CN33" i="2"/>
  <c r="CM33" i="2"/>
  <c r="CJ33" i="2"/>
  <c r="CI33" i="2"/>
  <c r="CI35" i="2" s="1"/>
  <c r="CF33" i="2"/>
  <c r="CE33" i="2"/>
  <c r="CB33" i="2"/>
  <c r="CA33" i="2"/>
  <c r="BX33" i="2"/>
  <c r="BW33" i="2"/>
  <c r="BT33" i="2"/>
  <c r="BT35" i="2" s="1"/>
  <c r="BS33" i="2"/>
  <c r="BS35" i="2" s="1"/>
  <c r="BP33" i="2"/>
  <c r="BO33" i="2"/>
  <c r="BL33" i="2"/>
  <c r="BK33" i="2"/>
  <c r="BH33" i="2"/>
  <c r="BG33" i="2"/>
  <c r="BG35" i="2" s="1"/>
  <c r="BD33" i="2"/>
  <c r="BC33" i="2"/>
  <c r="AV33" i="2"/>
  <c r="AU33" i="2"/>
  <c r="AU35" i="2" s="1"/>
  <c r="AS33" i="2"/>
  <c r="AR33" i="2"/>
  <c r="AR35" i="2" s="1"/>
  <c r="AQ33" i="2"/>
  <c r="AN33" i="2"/>
  <c r="AM33" i="2"/>
  <c r="AM35" i="2" s="1"/>
  <c r="AJ33" i="2"/>
  <c r="AJ35" i="2" s="1"/>
  <c r="AI33" i="2"/>
  <c r="AF33" i="2"/>
  <c r="AE33" i="2"/>
  <c r="AE35" i="2" s="1"/>
  <c r="AB33" i="2"/>
  <c r="AA33" i="2"/>
  <c r="AA35" i="2" s="1"/>
  <c r="X33" i="2"/>
  <c r="W33" i="2"/>
  <c r="W35" i="2" s="1"/>
  <c r="T33" i="2"/>
  <c r="S33" i="2"/>
  <c r="S35" i="2" s="1"/>
  <c r="P33" i="2"/>
  <c r="O33" i="2"/>
  <c r="L33" i="2"/>
  <c r="K33" i="2"/>
  <c r="B33" i="2"/>
  <c r="B35" i="2" s="1"/>
  <c r="IH31" i="2"/>
  <c r="HN31" i="2"/>
  <c r="HB31" i="2"/>
  <c r="HB39" i="2" s="1"/>
  <c r="GP31" i="2"/>
  <c r="FJ31" i="2"/>
  <c r="FJ39" i="2" s="1"/>
  <c r="FB31" i="2"/>
  <c r="EP31" i="2"/>
  <c r="EP39" i="2" s="1"/>
  <c r="EL31" i="2"/>
  <c r="EL39" i="2" s="1"/>
  <c r="DZ31" i="2"/>
  <c r="DV31" i="2"/>
  <c r="DR31" i="2"/>
  <c r="DR39" i="2" s="1"/>
  <c r="DN31" i="2"/>
  <c r="DN39" i="2" s="1"/>
  <c r="CL31" i="2"/>
  <c r="CL39" i="2" s="1"/>
  <c r="BR31" i="2"/>
  <c r="BR39" i="2" s="1"/>
  <c r="AT31" i="2"/>
  <c r="R31" i="2"/>
  <c r="R39" i="2" s="1"/>
  <c r="JL30" i="2"/>
  <c r="JM30" i="2" s="1"/>
  <c r="JK30" i="2"/>
  <c r="JH30" i="2"/>
  <c r="JI30" i="2" s="1"/>
  <c r="JG30" i="2"/>
  <c r="JD30" i="2"/>
  <c r="JC30" i="2"/>
  <c r="JA30" i="2"/>
  <c r="IZ30" i="2"/>
  <c r="IY30" i="2"/>
  <c r="IV30" i="2"/>
  <c r="IW30" i="2" s="1"/>
  <c r="IU30" i="2"/>
  <c r="IR30" i="2"/>
  <c r="IQ30" i="2"/>
  <c r="IS30" i="2" s="1"/>
  <c r="IN30" i="2"/>
  <c r="IM30" i="2"/>
  <c r="IJ30" i="2"/>
  <c r="II30" i="2"/>
  <c r="IK30" i="2" s="1"/>
  <c r="IG30" i="2"/>
  <c r="IF30" i="2"/>
  <c r="IE30" i="2"/>
  <c r="IB30" i="2"/>
  <c r="IA30" i="2"/>
  <c r="HX30" i="2"/>
  <c r="HY30" i="2" s="1"/>
  <c r="HW30" i="2"/>
  <c r="HT30" i="2"/>
  <c r="HU30" i="2" s="1"/>
  <c r="HS30" i="2"/>
  <c r="HP30" i="2"/>
  <c r="HO30" i="2"/>
  <c r="HL30" i="2"/>
  <c r="HK30" i="2"/>
  <c r="HH30" i="2"/>
  <c r="HG30" i="2"/>
  <c r="HD30" i="2"/>
  <c r="HC30" i="2"/>
  <c r="GZ30" i="2"/>
  <c r="GY30" i="2"/>
  <c r="GV30" i="2"/>
  <c r="GW30" i="2" s="1"/>
  <c r="GU30" i="2"/>
  <c r="GR30" i="2"/>
  <c r="GQ30" i="2"/>
  <c r="GO30" i="2"/>
  <c r="GN30" i="2"/>
  <c r="GM30" i="2"/>
  <c r="GJ30" i="2"/>
  <c r="GI30" i="2"/>
  <c r="GF30" i="2"/>
  <c r="GE30" i="2"/>
  <c r="GB30" i="2"/>
  <c r="GA30" i="2"/>
  <c r="GC30" i="2" s="1"/>
  <c r="FX30" i="2"/>
  <c r="FW30" i="2"/>
  <c r="FT30" i="2"/>
  <c r="FU30" i="2" s="1"/>
  <c r="FS30" i="2"/>
  <c r="FP30" i="2"/>
  <c r="FO30" i="2"/>
  <c r="FL30" i="2"/>
  <c r="FM30" i="2" s="1"/>
  <c r="FK30" i="2"/>
  <c r="FH30" i="2"/>
  <c r="FG30" i="2"/>
  <c r="FD30" i="2"/>
  <c r="FE30" i="2" s="1"/>
  <c r="FC30" i="2"/>
  <c r="EZ30" i="2"/>
  <c r="EY30" i="2"/>
  <c r="EV30" i="2"/>
  <c r="EU30" i="2"/>
  <c r="ER30" i="2"/>
  <c r="EQ30" i="2"/>
  <c r="ES30" i="2" s="1"/>
  <c r="EN30" i="2"/>
  <c r="EM30" i="2"/>
  <c r="EJ30" i="2"/>
  <c r="EI30" i="2"/>
  <c r="EF30" i="2"/>
  <c r="EE30" i="2"/>
  <c r="EB30" i="2"/>
  <c r="EA30" i="2"/>
  <c r="DX30" i="2"/>
  <c r="DW30" i="2"/>
  <c r="DY30" i="2" s="1"/>
  <c r="DT30" i="2"/>
  <c r="DS30" i="2"/>
  <c r="DP30" i="2"/>
  <c r="DO30" i="2"/>
  <c r="DQ30" i="2" s="1"/>
  <c r="DL30" i="2"/>
  <c r="DK30" i="2"/>
  <c r="DH30" i="2"/>
  <c r="DG30" i="2"/>
  <c r="DD30" i="2"/>
  <c r="DC30" i="2"/>
  <c r="CZ30" i="2"/>
  <c r="CY30" i="2"/>
  <c r="CV30" i="2"/>
  <c r="CU30" i="2"/>
  <c r="CW30" i="2" s="1"/>
  <c r="CR30" i="2"/>
  <c r="CS30" i="2" s="1"/>
  <c r="CQ30" i="2"/>
  <c r="CO30" i="2"/>
  <c r="CN30" i="2"/>
  <c r="CM30" i="2"/>
  <c r="CJ30" i="2"/>
  <c r="CI30" i="2"/>
  <c r="CF30" i="2"/>
  <c r="CE30" i="2"/>
  <c r="CB30" i="2"/>
  <c r="CC30" i="2" s="1"/>
  <c r="CA30" i="2"/>
  <c r="BX30" i="2"/>
  <c r="BY30" i="2" s="1"/>
  <c r="BW30" i="2"/>
  <c r="BT30" i="2"/>
  <c r="BS30" i="2"/>
  <c r="BP30" i="2"/>
  <c r="BQ30" i="2" s="1"/>
  <c r="BO30" i="2"/>
  <c r="BM30" i="2"/>
  <c r="BL30" i="2"/>
  <c r="BK30" i="2"/>
  <c r="BH30" i="2"/>
  <c r="BG30" i="2"/>
  <c r="BD30" i="2"/>
  <c r="BC30" i="2"/>
  <c r="AV30" i="2"/>
  <c r="AU30" i="2"/>
  <c r="AW30" i="2" s="1"/>
  <c r="AR30" i="2"/>
  <c r="AS30" i="2" s="1"/>
  <c r="AQ30" i="2"/>
  <c r="AN30" i="2"/>
  <c r="AM30" i="2"/>
  <c r="AK30" i="2"/>
  <c r="AJ30" i="2"/>
  <c r="AI30" i="2"/>
  <c r="AG30" i="2"/>
  <c r="AF30" i="2"/>
  <c r="AE30" i="2"/>
  <c r="AB30" i="2"/>
  <c r="AA30" i="2"/>
  <c r="X30" i="2"/>
  <c r="W30" i="2"/>
  <c r="T30" i="2"/>
  <c r="S30" i="2"/>
  <c r="P30" i="2"/>
  <c r="O30" i="2"/>
  <c r="L30" i="2"/>
  <c r="K30" i="2"/>
  <c r="B30" i="2"/>
  <c r="JL29" i="2"/>
  <c r="JM29" i="2" s="1"/>
  <c r="JK29" i="2"/>
  <c r="JH29" i="2"/>
  <c r="JG29" i="2"/>
  <c r="JD29" i="2"/>
  <c r="JC29" i="2"/>
  <c r="JE29" i="2" s="1"/>
  <c r="JA29" i="2"/>
  <c r="IZ29" i="2"/>
  <c r="IY29" i="2"/>
  <c r="IV29" i="2"/>
  <c r="IU29" i="2"/>
  <c r="IR29" i="2"/>
  <c r="IQ29" i="2"/>
  <c r="IN29" i="2"/>
  <c r="IO29" i="2" s="1"/>
  <c r="IM29" i="2"/>
  <c r="IJ29" i="2"/>
  <c r="II29" i="2"/>
  <c r="IF29" i="2"/>
  <c r="IE29" i="2"/>
  <c r="IB29" i="2"/>
  <c r="IC29" i="2" s="1"/>
  <c r="IA29" i="2"/>
  <c r="HX29" i="2"/>
  <c r="HW29" i="2"/>
  <c r="HT29" i="2"/>
  <c r="HU29" i="2" s="1"/>
  <c r="HS29" i="2"/>
  <c r="HP29" i="2"/>
  <c r="HO29" i="2"/>
  <c r="HL29" i="2"/>
  <c r="HK29" i="2"/>
  <c r="HH29" i="2"/>
  <c r="HI29" i="2" s="1"/>
  <c r="HG29" i="2"/>
  <c r="HD29" i="2"/>
  <c r="HE29" i="2" s="1"/>
  <c r="HC29" i="2"/>
  <c r="GZ29" i="2"/>
  <c r="GY29" i="2"/>
  <c r="GV29" i="2"/>
  <c r="GW29" i="2" s="1"/>
  <c r="GU29" i="2"/>
  <c r="GR29" i="2"/>
  <c r="GS29" i="2" s="1"/>
  <c r="GQ29" i="2"/>
  <c r="GN29" i="2"/>
  <c r="GM29" i="2"/>
  <c r="GK29" i="2"/>
  <c r="GJ29" i="2"/>
  <c r="GI29" i="2"/>
  <c r="GF29" i="2"/>
  <c r="GE29" i="2"/>
  <c r="GG29" i="2" s="1"/>
  <c r="GB29" i="2"/>
  <c r="GA29" i="2"/>
  <c r="FX29" i="2"/>
  <c r="FW29" i="2"/>
  <c r="FT29" i="2"/>
  <c r="FS29" i="2"/>
  <c r="FP29" i="2"/>
  <c r="FO29" i="2"/>
  <c r="FL29" i="2"/>
  <c r="FM29" i="2" s="1"/>
  <c r="FK29" i="2"/>
  <c r="FH29" i="2"/>
  <c r="FG29" i="2"/>
  <c r="FD29" i="2"/>
  <c r="FC29" i="2"/>
  <c r="EZ29" i="2"/>
  <c r="EY29" i="2"/>
  <c r="FA29" i="2" s="1"/>
  <c r="EV29" i="2"/>
  <c r="EW29" i="2" s="1"/>
  <c r="EU29" i="2"/>
  <c r="ER29" i="2"/>
  <c r="EQ29" i="2"/>
  <c r="EN29" i="2"/>
  <c r="EM29" i="2"/>
  <c r="EJ29" i="2"/>
  <c r="EI29" i="2"/>
  <c r="EF29" i="2"/>
  <c r="EG29" i="2" s="1"/>
  <c r="EE29" i="2"/>
  <c r="EB29" i="2"/>
  <c r="EA29" i="2"/>
  <c r="DY29" i="2"/>
  <c r="DX29" i="2"/>
  <c r="DW29" i="2"/>
  <c r="DT29" i="2"/>
  <c r="DS29" i="2"/>
  <c r="DP29" i="2"/>
  <c r="DO29" i="2"/>
  <c r="DL29" i="2"/>
  <c r="DK29" i="2"/>
  <c r="DH29" i="2"/>
  <c r="DG29" i="2"/>
  <c r="DD29" i="2"/>
  <c r="DE29" i="2" s="1"/>
  <c r="DC29" i="2"/>
  <c r="CZ29" i="2"/>
  <c r="DA29" i="2" s="1"/>
  <c r="CY29" i="2"/>
  <c r="CV29" i="2"/>
  <c r="CW29" i="2" s="1"/>
  <c r="CU29" i="2"/>
  <c r="CR29" i="2"/>
  <c r="CS29" i="2" s="1"/>
  <c r="CQ29" i="2"/>
  <c r="CN29" i="2"/>
  <c r="CM29" i="2"/>
  <c r="CJ29" i="2"/>
  <c r="CI29" i="2"/>
  <c r="CK29" i="2" s="1"/>
  <c r="CF29" i="2"/>
  <c r="CE29" i="2"/>
  <c r="CB29" i="2"/>
  <c r="CA29" i="2"/>
  <c r="BX29" i="2"/>
  <c r="BW29" i="2"/>
  <c r="BT29" i="2"/>
  <c r="BS29" i="2"/>
  <c r="BP29" i="2"/>
  <c r="BO29" i="2"/>
  <c r="BQ29" i="2" s="1"/>
  <c r="BL29" i="2"/>
  <c r="BK29" i="2"/>
  <c r="BH29" i="2"/>
  <c r="BG29" i="2"/>
  <c r="BI29" i="2" s="1"/>
  <c r="BD29" i="2"/>
  <c r="BC29" i="2"/>
  <c r="AV29" i="2"/>
  <c r="AU29" i="2"/>
  <c r="AR29" i="2"/>
  <c r="AQ29" i="2"/>
  <c r="AN29" i="2"/>
  <c r="AM29" i="2"/>
  <c r="AJ29" i="2"/>
  <c r="AI29" i="2"/>
  <c r="AF29" i="2"/>
  <c r="AG29" i="2" s="1"/>
  <c r="AE29" i="2"/>
  <c r="AB29" i="2"/>
  <c r="AA29" i="2"/>
  <c r="X29" i="2"/>
  <c r="Y29" i="2" s="1"/>
  <c r="W29" i="2"/>
  <c r="T29" i="2"/>
  <c r="U29" i="2" s="1"/>
  <c r="S29" i="2"/>
  <c r="P29" i="2"/>
  <c r="O29" i="2"/>
  <c r="L29" i="2"/>
  <c r="K29" i="2"/>
  <c r="B29" i="2"/>
  <c r="JL28" i="2"/>
  <c r="JM28" i="2" s="1"/>
  <c r="JK28" i="2"/>
  <c r="JH28" i="2"/>
  <c r="JG28" i="2"/>
  <c r="JD28" i="2"/>
  <c r="JE28" i="2" s="1"/>
  <c r="JC28" i="2"/>
  <c r="IZ28" i="2"/>
  <c r="IY28" i="2"/>
  <c r="IV28" i="2"/>
  <c r="IW28" i="2" s="1"/>
  <c r="IU28" i="2"/>
  <c r="IR28" i="2"/>
  <c r="IQ28" i="2"/>
  <c r="IN28" i="2"/>
  <c r="IO28" i="2" s="1"/>
  <c r="IM28" i="2"/>
  <c r="IJ28" i="2"/>
  <c r="II28" i="2"/>
  <c r="IG28" i="2"/>
  <c r="IF28" i="2"/>
  <c r="IE28" i="2"/>
  <c r="IB28" i="2"/>
  <c r="IA28" i="2"/>
  <c r="HX28" i="2"/>
  <c r="HW28" i="2"/>
  <c r="HY28" i="2" s="1"/>
  <c r="HT28" i="2"/>
  <c r="HS28" i="2"/>
  <c r="HP28" i="2"/>
  <c r="HO28" i="2"/>
  <c r="HM28" i="2"/>
  <c r="HL28" i="2"/>
  <c r="HK28" i="2"/>
  <c r="HH28" i="2"/>
  <c r="HG28" i="2"/>
  <c r="HD28" i="2"/>
  <c r="HC28" i="2"/>
  <c r="GZ28" i="2"/>
  <c r="GY28" i="2"/>
  <c r="GV28" i="2"/>
  <c r="GU28" i="2"/>
  <c r="GR28" i="2"/>
  <c r="GQ28" i="2"/>
  <c r="GN28" i="2"/>
  <c r="GM28" i="2"/>
  <c r="GJ28" i="2"/>
  <c r="GI28" i="2"/>
  <c r="GK28" i="2" s="1"/>
  <c r="GF28" i="2"/>
  <c r="GG28" i="2" s="1"/>
  <c r="GE28" i="2"/>
  <c r="GB28" i="2"/>
  <c r="GA28" i="2"/>
  <c r="FX28" i="2"/>
  <c r="FY28" i="2" s="1"/>
  <c r="FW28" i="2"/>
  <c r="FT28" i="2"/>
  <c r="FS28" i="2"/>
  <c r="FP28" i="2"/>
  <c r="FO28" i="2"/>
  <c r="FL28" i="2"/>
  <c r="FK28" i="2"/>
  <c r="FH28" i="2"/>
  <c r="FG28" i="2"/>
  <c r="FD28" i="2"/>
  <c r="FC28" i="2"/>
  <c r="EZ28" i="2"/>
  <c r="FA28" i="2" s="1"/>
  <c r="EY28" i="2"/>
  <c r="EV28" i="2"/>
  <c r="EU28" i="2"/>
  <c r="ER28" i="2"/>
  <c r="EQ28" i="2"/>
  <c r="EN28" i="2"/>
  <c r="EM28" i="2"/>
  <c r="EJ28" i="2"/>
  <c r="EI28" i="2"/>
  <c r="EK28" i="2" s="1"/>
  <c r="EG28" i="2"/>
  <c r="EF28" i="2"/>
  <c r="EE28" i="2"/>
  <c r="EB28" i="2"/>
  <c r="EA28" i="2"/>
  <c r="EC28" i="2" s="1"/>
  <c r="DX28" i="2"/>
  <c r="DW28" i="2"/>
  <c r="DY28" i="2" s="1"/>
  <c r="DU28" i="2"/>
  <c r="DT28" i="2"/>
  <c r="DS28" i="2"/>
  <c r="DP28" i="2"/>
  <c r="DO28" i="2"/>
  <c r="DL28" i="2"/>
  <c r="DM28" i="2" s="1"/>
  <c r="DK28" i="2"/>
  <c r="DH28" i="2"/>
  <c r="DG28" i="2"/>
  <c r="DD28" i="2"/>
  <c r="DC28" i="2"/>
  <c r="CZ28" i="2"/>
  <c r="CY28" i="2"/>
  <c r="CV28" i="2"/>
  <c r="CU28" i="2"/>
  <c r="CS28" i="2"/>
  <c r="CR28" i="2"/>
  <c r="CQ28" i="2"/>
  <c r="CN28" i="2"/>
  <c r="CM28" i="2"/>
  <c r="CJ28" i="2"/>
  <c r="CK28" i="2" s="1"/>
  <c r="CI28" i="2"/>
  <c r="CF28" i="2"/>
  <c r="CE28" i="2"/>
  <c r="CB28" i="2"/>
  <c r="CA28" i="2"/>
  <c r="BX28" i="2"/>
  <c r="BY28" i="2" s="1"/>
  <c r="BW28" i="2"/>
  <c r="BT28" i="2"/>
  <c r="BU28" i="2" s="1"/>
  <c r="BS28" i="2"/>
  <c r="BP28" i="2"/>
  <c r="BO28" i="2"/>
  <c r="BL28" i="2"/>
  <c r="BM28" i="2" s="1"/>
  <c r="BK28" i="2"/>
  <c r="BH28" i="2"/>
  <c r="BI28" i="2" s="1"/>
  <c r="BG28" i="2"/>
  <c r="BD28" i="2"/>
  <c r="BC28" i="2"/>
  <c r="AV28" i="2"/>
  <c r="AW28" i="2" s="1"/>
  <c r="AU28" i="2"/>
  <c r="AR28" i="2"/>
  <c r="AQ28" i="2"/>
  <c r="AN28" i="2"/>
  <c r="AO28" i="2" s="1"/>
  <c r="AM28" i="2"/>
  <c r="AJ28" i="2"/>
  <c r="AI28" i="2"/>
  <c r="AF28" i="2"/>
  <c r="AG28" i="2" s="1"/>
  <c r="AE28" i="2"/>
  <c r="AB28" i="2"/>
  <c r="AA28" i="2"/>
  <c r="X28" i="2"/>
  <c r="Y28" i="2" s="1"/>
  <c r="W28" i="2"/>
  <c r="T28" i="2"/>
  <c r="S28" i="2"/>
  <c r="P28" i="2"/>
  <c r="O28" i="2"/>
  <c r="L28" i="2"/>
  <c r="M28" i="2" s="1"/>
  <c r="K28" i="2"/>
  <c r="B28" i="2"/>
  <c r="JL27" i="2"/>
  <c r="JM27" i="2" s="1"/>
  <c r="JK27" i="2"/>
  <c r="JH27" i="2"/>
  <c r="JG27" i="2"/>
  <c r="JI27" i="2" s="1"/>
  <c r="JD27" i="2"/>
  <c r="JE27" i="2" s="1"/>
  <c r="JC27" i="2"/>
  <c r="IZ27" i="2"/>
  <c r="IY27" i="2"/>
  <c r="IV27" i="2"/>
  <c r="IU27" i="2"/>
  <c r="IR27" i="2"/>
  <c r="IQ27" i="2"/>
  <c r="IN27" i="2"/>
  <c r="IO27" i="2" s="1"/>
  <c r="IM27" i="2"/>
  <c r="IJ27" i="2"/>
  <c r="II27" i="2"/>
  <c r="IF27" i="2"/>
  <c r="IE27" i="2"/>
  <c r="IB27" i="2"/>
  <c r="IA27" i="2"/>
  <c r="HX27" i="2"/>
  <c r="HW27" i="2"/>
  <c r="HY27" i="2" s="1"/>
  <c r="HT27" i="2"/>
  <c r="HU27" i="2" s="1"/>
  <c r="HS27" i="2"/>
  <c r="HP27" i="2"/>
  <c r="HO27" i="2"/>
  <c r="HL27" i="2"/>
  <c r="HM27" i="2" s="1"/>
  <c r="HK27" i="2"/>
  <c r="HH27" i="2"/>
  <c r="HG27" i="2"/>
  <c r="HD27" i="2"/>
  <c r="HE27" i="2" s="1"/>
  <c r="HC27" i="2"/>
  <c r="GZ27" i="2"/>
  <c r="GY27" i="2"/>
  <c r="HA27" i="2" s="1"/>
  <c r="GV27" i="2"/>
  <c r="GU27" i="2"/>
  <c r="GR27" i="2"/>
  <c r="GQ27" i="2"/>
  <c r="GN27" i="2"/>
  <c r="GM27" i="2"/>
  <c r="GJ27" i="2"/>
  <c r="GI27" i="2"/>
  <c r="GF27" i="2"/>
  <c r="GE27" i="2"/>
  <c r="GB27" i="2"/>
  <c r="GA27" i="2"/>
  <c r="FX27" i="2"/>
  <c r="FY27" i="2" s="1"/>
  <c r="FW27" i="2"/>
  <c r="FT27" i="2"/>
  <c r="FS27" i="2"/>
  <c r="FP27" i="2"/>
  <c r="FO27" i="2"/>
  <c r="FL27" i="2"/>
  <c r="FK27" i="2"/>
  <c r="FH27" i="2"/>
  <c r="FI27" i="2" s="1"/>
  <c r="FG27" i="2"/>
  <c r="FD27" i="2"/>
  <c r="FC27" i="2"/>
  <c r="EZ27" i="2"/>
  <c r="EY27" i="2"/>
  <c r="EV27" i="2"/>
  <c r="EU27" i="2"/>
  <c r="ER27" i="2"/>
  <c r="EQ27" i="2"/>
  <c r="EN27" i="2"/>
  <c r="EO27" i="2" s="1"/>
  <c r="EM27" i="2"/>
  <c r="EJ27" i="2"/>
  <c r="EI27" i="2"/>
  <c r="EF27" i="2"/>
  <c r="EE27" i="2"/>
  <c r="EB27" i="2"/>
  <c r="EA27" i="2"/>
  <c r="EC27" i="2" s="1"/>
  <c r="DX27" i="2"/>
  <c r="DY27" i="2" s="1"/>
  <c r="DW27" i="2"/>
  <c r="DT27" i="2"/>
  <c r="DS27" i="2"/>
  <c r="DP27" i="2"/>
  <c r="DQ27" i="2" s="1"/>
  <c r="DO27" i="2"/>
  <c r="DL27" i="2"/>
  <c r="DK27" i="2"/>
  <c r="DM27" i="2" s="1"/>
  <c r="DH27" i="2"/>
  <c r="DG27" i="2"/>
  <c r="DD27" i="2"/>
  <c r="DC27" i="2"/>
  <c r="CZ27" i="2"/>
  <c r="CY27" i="2"/>
  <c r="CV27" i="2"/>
  <c r="CU27" i="2"/>
  <c r="CR27" i="2"/>
  <c r="CQ27" i="2"/>
  <c r="CN27" i="2"/>
  <c r="CM27" i="2"/>
  <c r="CJ27" i="2"/>
  <c r="CK27" i="2" s="1"/>
  <c r="CI27" i="2"/>
  <c r="CF27" i="2"/>
  <c r="CE27" i="2"/>
  <c r="CC27" i="2"/>
  <c r="CB27" i="2"/>
  <c r="CA27" i="2"/>
  <c r="BX27" i="2"/>
  <c r="BW27" i="2"/>
  <c r="BT27" i="2"/>
  <c r="BU27" i="2" s="1"/>
  <c r="BS27" i="2"/>
  <c r="BP27" i="2"/>
  <c r="BQ27" i="2" s="1"/>
  <c r="BO27" i="2"/>
  <c r="BL27" i="2"/>
  <c r="BK27" i="2"/>
  <c r="BH27" i="2"/>
  <c r="BG27" i="2"/>
  <c r="BD27" i="2"/>
  <c r="BC27" i="2"/>
  <c r="AW27" i="2"/>
  <c r="AV27" i="2"/>
  <c r="AU27" i="2"/>
  <c r="AR27" i="2"/>
  <c r="AQ27" i="2"/>
  <c r="AO27" i="2"/>
  <c r="AN27" i="2"/>
  <c r="AM27" i="2"/>
  <c r="AK27" i="2"/>
  <c r="AJ27" i="2"/>
  <c r="AI27" i="2"/>
  <c r="AF27" i="2"/>
  <c r="AE27" i="2"/>
  <c r="AB27" i="2"/>
  <c r="AC27" i="2" s="1"/>
  <c r="AA27" i="2"/>
  <c r="X27" i="2"/>
  <c r="W27" i="2"/>
  <c r="Y27" i="2" s="1"/>
  <c r="T27" i="2"/>
  <c r="U27" i="2" s="1"/>
  <c r="S27" i="2"/>
  <c r="P27" i="2"/>
  <c r="O27" i="2"/>
  <c r="L27" i="2"/>
  <c r="M27" i="2" s="1"/>
  <c r="K27" i="2"/>
  <c r="B27" i="2"/>
  <c r="JL26" i="2"/>
  <c r="JK26" i="2"/>
  <c r="JH26" i="2"/>
  <c r="JG26" i="2"/>
  <c r="JD26" i="2"/>
  <c r="JE26" i="2" s="1"/>
  <c r="JC26" i="2"/>
  <c r="IZ26" i="2"/>
  <c r="IY26" i="2"/>
  <c r="IV26" i="2"/>
  <c r="IW26" i="2" s="1"/>
  <c r="IU26" i="2"/>
  <c r="IR26" i="2"/>
  <c r="IQ26" i="2"/>
  <c r="IO26" i="2"/>
  <c r="IN26" i="2"/>
  <c r="IM26" i="2"/>
  <c r="IJ26" i="2"/>
  <c r="II26" i="2"/>
  <c r="IF26" i="2"/>
  <c r="IE26" i="2"/>
  <c r="IB26" i="2"/>
  <c r="IA26" i="2"/>
  <c r="IC26" i="2" s="1"/>
  <c r="HX26" i="2"/>
  <c r="HW26" i="2"/>
  <c r="HT26" i="2"/>
  <c r="HS26" i="2"/>
  <c r="HP26" i="2"/>
  <c r="HO26" i="2"/>
  <c r="HL26" i="2"/>
  <c r="HM26" i="2" s="1"/>
  <c r="HK26" i="2"/>
  <c r="HH26" i="2"/>
  <c r="HG26" i="2"/>
  <c r="HD26" i="2"/>
  <c r="HE26" i="2" s="1"/>
  <c r="HC26" i="2"/>
  <c r="GZ26" i="2"/>
  <c r="GY26" i="2"/>
  <c r="GV26" i="2"/>
  <c r="GU26" i="2"/>
  <c r="GR26" i="2"/>
  <c r="GQ26" i="2"/>
  <c r="GN26" i="2"/>
  <c r="GM26" i="2"/>
  <c r="GJ26" i="2"/>
  <c r="GI26" i="2"/>
  <c r="GF26" i="2"/>
  <c r="GE26" i="2"/>
  <c r="GB26" i="2"/>
  <c r="GC26" i="2" s="1"/>
  <c r="GA26" i="2"/>
  <c r="FX26" i="2"/>
  <c r="FW26" i="2"/>
  <c r="FT26" i="2"/>
  <c r="FS26" i="2"/>
  <c r="FP26" i="2"/>
  <c r="FO26" i="2"/>
  <c r="FL26" i="2"/>
  <c r="FK26" i="2"/>
  <c r="FH26" i="2"/>
  <c r="FG26" i="2"/>
  <c r="FD26" i="2"/>
  <c r="FC26" i="2"/>
  <c r="EZ26" i="2"/>
  <c r="EY26" i="2"/>
  <c r="EV26" i="2"/>
  <c r="EU26" i="2"/>
  <c r="ER26" i="2"/>
  <c r="EQ26" i="2"/>
  <c r="ES26" i="2" s="1"/>
  <c r="EN26" i="2"/>
  <c r="EM26" i="2"/>
  <c r="EJ26" i="2"/>
  <c r="EI26" i="2"/>
  <c r="EG26" i="2"/>
  <c r="EF26" i="2"/>
  <c r="EE26" i="2"/>
  <c r="EB26" i="2"/>
  <c r="EA26" i="2"/>
  <c r="DX26" i="2"/>
  <c r="DW26" i="2"/>
  <c r="DT26" i="2"/>
  <c r="DS26" i="2"/>
  <c r="DP26" i="2"/>
  <c r="DO26" i="2"/>
  <c r="DL26" i="2"/>
  <c r="DK26" i="2"/>
  <c r="DH26" i="2"/>
  <c r="DG26" i="2"/>
  <c r="DD26" i="2"/>
  <c r="DE26" i="2" s="1"/>
  <c r="DC26" i="2"/>
  <c r="CZ26" i="2"/>
  <c r="CY26" i="2"/>
  <c r="CV26" i="2"/>
  <c r="CW26" i="2" s="1"/>
  <c r="CU26" i="2"/>
  <c r="CR26" i="2"/>
  <c r="CQ26" i="2"/>
  <c r="CN26" i="2"/>
  <c r="CM26" i="2"/>
  <c r="CJ26" i="2"/>
  <c r="CI26" i="2"/>
  <c r="CF26" i="2"/>
  <c r="CE26" i="2"/>
  <c r="CB26" i="2"/>
  <c r="CA26" i="2"/>
  <c r="BX26" i="2"/>
  <c r="BY26" i="2" s="1"/>
  <c r="BW26" i="2"/>
  <c r="BT26" i="2"/>
  <c r="BS26" i="2"/>
  <c r="BU26" i="2" s="1"/>
  <c r="BP26" i="2"/>
  <c r="BQ26" i="2" s="1"/>
  <c r="BO26" i="2"/>
  <c r="BL26" i="2"/>
  <c r="BK26" i="2"/>
  <c r="BH26" i="2"/>
  <c r="BI26" i="2" s="1"/>
  <c r="BG26" i="2"/>
  <c r="BD26" i="2"/>
  <c r="BC26" i="2"/>
  <c r="AV26" i="2"/>
  <c r="AU26" i="2"/>
  <c r="AR26" i="2"/>
  <c r="AQ26" i="2"/>
  <c r="AS26" i="2" s="1"/>
  <c r="AO26" i="2"/>
  <c r="AN26" i="2"/>
  <c r="AM26" i="2"/>
  <c r="AJ26" i="2"/>
  <c r="AI26" i="2"/>
  <c r="AF26" i="2"/>
  <c r="AE26" i="2"/>
  <c r="AB26" i="2"/>
  <c r="AA26" i="2"/>
  <c r="X26" i="2"/>
  <c r="W26" i="2"/>
  <c r="T26" i="2"/>
  <c r="S26" i="2"/>
  <c r="P26" i="2"/>
  <c r="O26" i="2"/>
  <c r="L26" i="2"/>
  <c r="M26" i="2" s="1"/>
  <c r="K26" i="2"/>
  <c r="B26" i="2"/>
  <c r="JL25" i="2"/>
  <c r="JM25" i="2" s="1"/>
  <c r="JK25" i="2"/>
  <c r="JH25" i="2"/>
  <c r="JG25" i="2"/>
  <c r="JD25" i="2"/>
  <c r="JC25" i="2"/>
  <c r="IZ25" i="2"/>
  <c r="IY25" i="2"/>
  <c r="IV25" i="2"/>
  <c r="IW25" i="2" s="1"/>
  <c r="IU25" i="2"/>
  <c r="IR25" i="2"/>
  <c r="IS25" i="2" s="1"/>
  <c r="IQ25" i="2"/>
  <c r="IN25" i="2"/>
  <c r="IM25" i="2"/>
  <c r="IO25" i="2" s="1"/>
  <c r="IK25" i="2"/>
  <c r="IJ25" i="2"/>
  <c r="II25" i="2"/>
  <c r="IF25" i="2"/>
  <c r="IG25" i="2" s="1"/>
  <c r="IE25" i="2"/>
  <c r="IB25" i="2"/>
  <c r="IA25" i="2"/>
  <c r="HX25" i="2"/>
  <c r="HY25" i="2" s="1"/>
  <c r="HW25" i="2"/>
  <c r="HT25" i="2"/>
  <c r="HS25" i="2"/>
  <c r="HP25" i="2"/>
  <c r="HQ25" i="2" s="1"/>
  <c r="HO25" i="2"/>
  <c r="HL25" i="2"/>
  <c r="HK25" i="2"/>
  <c r="HH25" i="2"/>
  <c r="HG25" i="2"/>
  <c r="HD25" i="2"/>
  <c r="HC25" i="2"/>
  <c r="GZ25" i="2"/>
  <c r="GY25" i="2"/>
  <c r="GV25" i="2"/>
  <c r="GU25" i="2"/>
  <c r="GR25" i="2"/>
  <c r="GS25" i="2" s="1"/>
  <c r="GQ25" i="2"/>
  <c r="GN25" i="2"/>
  <c r="GM25" i="2"/>
  <c r="GJ25" i="2"/>
  <c r="GI25" i="2"/>
  <c r="GF25" i="2"/>
  <c r="GE25" i="2"/>
  <c r="GG25" i="2" s="1"/>
  <c r="GB25" i="2"/>
  <c r="GA25" i="2"/>
  <c r="FX25" i="2"/>
  <c r="FW25" i="2"/>
  <c r="FY25" i="2" s="1"/>
  <c r="FU25" i="2"/>
  <c r="FT25" i="2"/>
  <c r="FS25" i="2"/>
  <c r="FP25" i="2"/>
  <c r="FO25" i="2"/>
  <c r="FL25" i="2"/>
  <c r="FK25" i="2"/>
  <c r="FH25" i="2"/>
  <c r="FG25" i="2"/>
  <c r="FD25" i="2"/>
  <c r="FC25" i="2"/>
  <c r="EZ25" i="2"/>
  <c r="FA25" i="2" s="1"/>
  <c r="EY25" i="2"/>
  <c r="EV25" i="2"/>
  <c r="EU25" i="2"/>
  <c r="EW25" i="2" s="1"/>
  <c r="ES25" i="2"/>
  <c r="ER25" i="2"/>
  <c r="EQ25" i="2"/>
  <c r="EN25" i="2"/>
  <c r="EO25" i="2" s="1"/>
  <c r="EM25" i="2"/>
  <c r="EJ25" i="2"/>
  <c r="EI25" i="2"/>
  <c r="EF25" i="2"/>
  <c r="EG25" i="2" s="1"/>
  <c r="EE25" i="2"/>
  <c r="EB25" i="2"/>
  <c r="EA25" i="2"/>
  <c r="DX25" i="2"/>
  <c r="DY25" i="2" s="1"/>
  <c r="DW25" i="2"/>
  <c r="DT25" i="2"/>
  <c r="DS25" i="2"/>
  <c r="DP25" i="2"/>
  <c r="DO25" i="2"/>
  <c r="DL25" i="2"/>
  <c r="DK25" i="2"/>
  <c r="DH25" i="2"/>
  <c r="DG25" i="2"/>
  <c r="DD25" i="2"/>
  <c r="DC25" i="2"/>
  <c r="CZ25" i="2"/>
  <c r="CY25" i="2"/>
  <c r="CV25" i="2"/>
  <c r="CU25" i="2"/>
  <c r="CR25" i="2"/>
  <c r="CQ25" i="2"/>
  <c r="CN25" i="2"/>
  <c r="CM25" i="2"/>
  <c r="CJ25" i="2"/>
  <c r="CI25" i="2"/>
  <c r="CF25" i="2"/>
  <c r="CE25" i="2"/>
  <c r="CB25" i="2"/>
  <c r="CA25" i="2"/>
  <c r="BX25" i="2"/>
  <c r="BW25" i="2"/>
  <c r="BT25" i="2"/>
  <c r="BS25" i="2"/>
  <c r="BP25" i="2"/>
  <c r="BO25" i="2"/>
  <c r="BL25" i="2"/>
  <c r="BK25" i="2"/>
  <c r="BH25" i="2"/>
  <c r="BG25" i="2"/>
  <c r="BD25" i="2"/>
  <c r="BC25" i="2"/>
  <c r="AV25" i="2"/>
  <c r="AU25" i="2"/>
  <c r="AR25" i="2"/>
  <c r="AQ25" i="2"/>
  <c r="AN25" i="2"/>
  <c r="AM25" i="2"/>
  <c r="AJ25" i="2"/>
  <c r="AI25" i="2"/>
  <c r="AF25" i="2"/>
  <c r="AE25" i="2"/>
  <c r="AB25" i="2"/>
  <c r="AA25" i="2"/>
  <c r="AC25" i="2" s="1"/>
  <c r="X25" i="2"/>
  <c r="W25" i="2"/>
  <c r="T25" i="2"/>
  <c r="S25" i="2"/>
  <c r="P25" i="2"/>
  <c r="O25" i="2"/>
  <c r="L25" i="2"/>
  <c r="K25" i="2"/>
  <c r="B25" i="2"/>
  <c r="JL24" i="2"/>
  <c r="JM24" i="2" s="1"/>
  <c r="JK24" i="2"/>
  <c r="JH24" i="2"/>
  <c r="JG24" i="2"/>
  <c r="JD24" i="2"/>
  <c r="JE24" i="2" s="1"/>
  <c r="JC24" i="2"/>
  <c r="IZ24" i="2"/>
  <c r="IY24" i="2"/>
  <c r="IV24" i="2"/>
  <c r="IU24" i="2"/>
  <c r="IR24" i="2"/>
  <c r="IQ24" i="2"/>
  <c r="IN24" i="2"/>
  <c r="IO24" i="2" s="1"/>
  <c r="IM24" i="2"/>
  <c r="IJ24" i="2"/>
  <c r="II24" i="2"/>
  <c r="IF24" i="2"/>
  <c r="IE24" i="2"/>
  <c r="IB24" i="2"/>
  <c r="IA24" i="2"/>
  <c r="HX24" i="2"/>
  <c r="HW24" i="2"/>
  <c r="HT24" i="2"/>
  <c r="HU24" i="2" s="1"/>
  <c r="HS24" i="2"/>
  <c r="HP24" i="2"/>
  <c r="HO24" i="2"/>
  <c r="HQ24" i="2" s="1"/>
  <c r="HL24" i="2"/>
  <c r="HK24" i="2"/>
  <c r="HH24" i="2"/>
  <c r="HG24" i="2"/>
  <c r="HD24" i="2"/>
  <c r="HE24" i="2" s="1"/>
  <c r="HC24" i="2"/>
  <c r="GZ24" i="2"/>
  <c r="GY24" i="2"/>
  <c r="GV24" i="2"/>
  <c r="GW24" i="2" s="1"/>
  <c r="GU24" i="2"/>
  <c r="GR24" i="2"/>
  <c r="GQ24" i="2"/>
  <c r="GO24" i="2"/>
  <c r="GN24" i="2"/>
  <c r="GM24" i="2"/>
  <c r="GJ24" i="2"/>
  <c r="GI24" i="2"/>
  <c r="GF24" i="2"/>
  <c r="GE24" i="2"/>
  <c r="GC24" i="2"/>
  <c r="GB24" i="2"/>
  <c r="GA24" i="2"/>
  <c r="FX24" i="2"/>
  <c r="FW24" i="2"/>
  <c r="FT24" i="2"/>
  <c r="FS24" i="2"/>
  <c r="FP24" i="2"/>
  <c r="FO24" i="2"/>
  <c r="FL24" i="2"/>
  <c r="FK24" i="2"/>
  <c r="FH24" i="2"/>
  <c r="FG24" i="2"/>
  <c r="FD24" i="2"/>
  <c r="FC24" i="2"/>
  <c r="EZ24" i="2"/>
  <c r="EY24" i="2"/>
  <c r="EV24" i="2"/>
  <c r="EW24" i="2" s="1"/>
  <c r="EU24" i="2"/>
  <c r="ER24" i="2"/>
  <c r="EQ24" i="2"/>
  <c r="EN24" i="2"/>
  <c r="EO24" i="2" s="1"/>
  <c r="EM24" i="2"/>
  <c r="EJ24" i="2"/>
  <c r="EI24" i="2"/>
  <c r="EF24" i="2"/>
  <c r="EG24" i="2" s="1"/>
  <c r="EE24" i="2"/>
  <c r="EB24" i="2"/>
  <c r="EA24" i="2"/>
  <c r="DX24" i="2"/>
  <c r="DW24" i="2"/>
  <c r="DT24" i="2"/>
  <c r="DS24" i="2"/>
  <c r="DU24" i="2" s="1"/>
  <c r="DP24" i="2"/>
  <c r="DO24" i="2"/>
  <c r="DQ24" i="2" s="1"/>
  <c r="DL24" i="2"/>
  <c r="DK24" i="2"/>
  <c r="DH24" i="2"/>
  <c r="DG24" i="2"/>
  <c r="DD24" i="2"/>
  <c r="DE24" i="2" s="1"/>
  <c r="DC24" i="2"/>
  <c r="CZ24" i="2"/>
  <c r="CY24" i="2"/>
  <c r="CV24" i="2"/>
  <c r="CW24" i="2" s="1"/>
  <c r="CU24" i="2"/>
  <c r="CR24" i="2"/>
  <c r="CQ24" i="2"/>
  <c r="CS24" i="2" s="1"/>
  <c r="CO24" i="2"/>
  <c r="CN24" i="2"/>
  <c r="CM24" i="2"/>
  <c r="CJ24" i="2"/>
  <c r="CI24" i="2"/>
  <c r="CF24" i="2"/>
  <c r="CE24" i="2"/>
  <c r="CB24" i="2"/>
  <c r="CA24" i="2"/>
  <c r="BX24" i="2"/>
  <c r="BW24" i="2"/>
  <c r="BT24" i="2"/>
  <c r="BS24" i="2"/>
  <c r="BP24" i="2"/>
  <c r="BO24" i="2"/>
  <c r="BL24" i="2"/>
  <c r="BK24" i="2"/>
  <c r="BM24" i="2" s="1"/>
  <c r="BH24" i="2"/>
  <c r="BG24" i="2"/>
  <c r="BD24" i="2"/>
  <c r="BC24" i="2"/>
  <c r="AV24" i="2"/>
  <c r="AU24" i="2"/>
  <c r="AR24" i="2"/>
  <c r="AQ24" i="2"/>
  <c r="AN24" i="2"/>
  <c r="AM24" i="2"/>
  <c r="AJ24" i="2"/>
  <c r="AI24" i="2"/>
  <c r="AK24" i="2" s="1"/>
  <c r="AF24" i="2"/>
  <c r="AE24" i="2"/>
  <c r="AB24" i="2"/>
  <c r="AA24" i="2"/>
  <c r="AC24" i="2" s="1"/>
  <c r="X24" i="2"/>
  <c r="Y24" i="2" s="1"/>
  <c r="W24" i="2"/>
  <c r="T24" i="2"/>
  <c r="S24" i="2"/>
  <c r="P24" i="2"/>
  <c r="O24" i="2"/>
  <c r="L24" i="2"/>
  <c r="K24" i="2"/>
  <c r="B24" i="2"/>
  <c r="JL23" i="2"/>
  <c r="JK23" i="2"/>
  <c r="JH23" i="2"/>
  <c r="JG23" i="2"/>
  <c r="JD23" i="2"/>
  <c r="JC23" i="2"/>
  <c r="IZ23" i="2"/>
  <c r="IY23" i="2"/>
  <c r="IV23" i="2"/>
  <c r="IW23" i="2" s="1"/>
  <c r="IU23" i="2"/>
  <c r="IR23" i="2"/>
  <c r="IQ23" i="2"/>
  <c r="IN23" i="2"/>
  <c r="IM23" i="2"/>
  <c r="IJ23" i="2"/>
  <c r="II23" i="2"/>
  <c r="IF23" i="2"/>
  <c r="IE23" i="2"/>
  <c r="IB23" i="2"/>
  <c r="IC23" i="2" s="1"/>
  <c r="IA23" i="2"/>
  <c r="HX23" i="2"/>
  <c r="HW23" i="2"/>
  <c r="HY23" i="2" s="1"/>
  <c r="HT23" i="2"/>
  <c r="HS23" i="2"/>
  <c r="HP23" i="2"/>
  <c r="HO23" i="2"/>
  <c r="HL23" i="2"/>
  <c r="HM23" i="2" s="1"/>
  <c r="HK23" i="2"/>
  <c r="HH23" i="2"/>
  <c r="HG23" i="2"/>
  <c r="HD23" i="2"/>
  <c r="HE23" i="2" s="1"/>
  <c r="HC23" i="2"/>
  <c r="GZ23" i="2"/>
  <c r="GY23" i="2"/>
  <c r="GW23" i="2"/>
  <c r="GV23" i="2"/>
  <c r="GU23" i="2"/>
  <c r="GR23" i="2"/>
  <c r="GQ23" i="2"/>
  <c r="GN23" i="2"/>
  <c r="GM23" i="2"/>
  <c r="GJ23" i="2"/>
  <c r="GK23" i="2" s="1"/>
  <c r="GI23" i="2"/>
  <c r="GF23" i="2"/>
  <c r="GE23" i="2"/>
  <c r="GB23" i="2"/>
  <c r="GA23" i="2"/>
  <c r="FX23" i="2"/>
  <c r="FW23" i="2"/>
  <c r="FT23" i="2"/>
  <c r="FS23" i="2"/>
  <c r="FP23" i="2"/>
  <c r="FO23" i="2"/>
  <c r="FL23" i="2"/>
  <c r="FK23" i="2"/>
  <c r="FH23" i="2"/>
  <c r="FG23" i="2"/>
  <c r="FD23" i="2"/>
  <c r="FE23" i="2" s="1"/>
  <c r="FC23" i="2"/>
  <c r="EZ23" i="2"/>
  <c r="EY23" i="2"/>
  <c r="EV23" i="2"/>
  <c r="EW23" i="2" s="1"/>
  <c r="EU23" i="2"/>
  <c r="ER23" i="2"/>
  <c r="EQ23" i="2"/>
  <c r="EN23" i="2"/>
  <c r="EO23" i="2" s="1"/>
  <c r="EM23" i="2"/>
  <c r="EJ23" i="2"/>
  <c r="EI23" i="2"/>
  <c r="EF23" i="2"/>
  <c r="EE23" i="2"/>
  <c r="EB23" i="2"/>
  <c r="EA23" i="2"/>
  <c r="DX23" i="2"/>
  <c r="DY23" i="2" s="1"/>
  <c r="DW23" i="2"/>
  <c r="DT23" i="2"/>
  <c r="DS23" i="2"/>
  <c r="DP23" i="2"/>
  <c r="DO23" i="2"/>
  <c r="DL23" i="2"/>
  <c r="DK23" i="2"/>
  <c r="DH23" i="2"/>
  <c r="DG23" i="2"/>
  <c r="DD23" i="2"/>
  <c r="DE23" i="2" s="1"/>
  <c r="DC23" i="2"/>
  <c r="CZ23" i="2"/>
  <c r="CY23" i="2"/>
  <c r="CV23" i="2"/>
  <c r="CU23" i="2"/>
  <c r="CR23" i="2"/>
  <c r="CQ23" i="2"/>
  <c r="CN23" i="2"/>
  <c r="CM23" i="2"/>
  <c r="CJ23" i="2"/>
  <c r="CI23" i="2"/>
  <c r="CF23" i="2"/>
  <c r="CE23" i="2"/>
  <c r="CB23" i="2"/>
  <c r="CA23" i="2"/>
  <c r="BX23" i="2"/>
  <c r="BY23" i="2" s="1"/>
  <c r="BW23" i="2"/>
  <c r="BT23" i="2"/>
  <c r="BS23" i="2"/>
  <c r="BU23" i="2" s="1"/>
  <c r="BP23" i="2"/>
  <c r="BO23" i="2"/>
  <c r="BL23" i="2"/>
  <c r="BK23" i="2"/>
  <c r="BH23" i="2"/>
  <c r="BI23" i="2" s="1"/>
  <c r="BG23" i="2"/>
  <c r="BD23" i="2"/>
  <c r="BC23" i="2"/>
  <c r="AV23" i="2"/>
  <c r="AU23" i="2"/>
  <c r="AR23" i="2"/>
  <c r="AQ23" i="2"/>
  <c r="AN23" i="2"/>
  <c r="AM23" i="2"/>
  <c r="AJ23" i="2"/>
  <c r="AI23" i="2"/>
  <c r="AF23" i="2"/>
  <c r="AG23" i="2" s="1"/>
  <c r="AE23" i="2"/>
  <c r="AB23" i="2"/>
  <c r="AA23" i="2"/>
  <c r="X23" i="2"/>
  <c r="W23" i="2"/>
  <c r="T23" i="2"/>
  <c r="U23" i="2" s="1"/>
  <c r="S23" i="2"/>
  <c r="P23" i="2"/>
  <c r="O23" i="2"/>
  <c r="M23" i="2"/>
  <c r="L23" i="2"/>
  <c r="K23" i="2"/>
  <c r="B23" i="2"/>
  <c r="JL22" i="2"/>
  <c r="JK22" i="2"/>
  <c r="JH22" i="2"/>
  <c r="JG22" i="2"/>
  <c r="JD22" i="2"/>
  <c r="JC22" i="2"/>
  <c r="IZ22" i="2"/>
  <c r="IY22" i="2"/>
  <c r="IV22" i="2"/>
  <c r="IU22" i="2"/>
  <c r="IR22" i="2"/>
  <c r="IQ22" i="2"/>
  <c r="IN22" i="2"/>
  <c r="IM22" i="2"/>
  <c r="IJ22" i="2"/>
  <c r="IK22" i="2" s="1"/>
  <c r="II22" i="2"/>
  <c r="IF22" i="2"/>
  <c r="IE22" i="2"/>
  <c r="IG22" i="2" s="1"/>
  <c r="IB22" i="2"/>
  <c r="IA22" i="2"/>
  <c r="HX22" i="2"/>
  <c r="HW22" i="2"/>
  <c r="HT22" i="2"/>
  <c r="HS22" i="2"/>
  <c r="HP22" i="2"/>
  <c r="HO22" i="2"/>
  <c r="HL22" i="2"/>
  <c r="HK22" i="2"/>
  <c r="HH22" i="2"/>
  <c r="HG22" i="2"/>
  <c r="HD22" i="2"/>
  <c r="HE22" i="2" s="1"/>
  <c r="HC22" i="2"/>
  <c r="GZ22" i="2"/>
  <c r="GY22" i="2"/>
  <c r="HA22" i="2" s="1"/>
  <c r="GV22" i="2"/>
  <c r="GU22" i="2"/>
  <c r="GR22" i="2"/>
  <c r="GQ22" i="2"/>
  <c r="GN22" i="2"/>
  <c r="GM22" i="2"/>
  <c r="GJ22" i="2"/>
  <c r="GI22" i="2"/>
  <c r="GF22" i="2"/>
  <c r="GG22" i="2" s="1"/>
  <c r="GE22" i="2"/>
  <c r="GB22" i="2"/>
  <c r="GA22" i="2"/>
  <c r="FX22" i="2"/>
  <c r="FW22" i="2"/>
  <c r="FT22" i="2"/>
  <c r="FS22" i="2"/>
  <c r="FP22" i="2"/>
  <c r="FQ22" i="2" s="1"/>
  <c r="FO22" i="2"/>
  <c r="FL22" i="2"/>
  <c r="FK22" i="2"/>
  <c r="FM22" i="2" s="1"/>
  <c r="FH22" i="2"/>
  <c r="FG22" i="2"/>
  <c r="FD22" i="2"/>
  <c r="FC22" i="2"/>
  <c r="EZ22" i="2"/>
  <c r="FA22" i="2" s="1"/>
  <c r="EY22" i="2"/>
  <c r="EV22" i="2"/>
  <c r="EU22" i="2"/>
  <c r="ES22" i="2"/>
  <c r="ER22" i="2"/>
  <c r="EQ22" i="2"/>
  <c r="EN22" i="2"/>
  <c r="EM22" i="2"/>
  <c r="EO22" i="2" s="1"/>
  <c r="EJ22" i="2"/>
  <c r="EI22" i="2"/>
  <c r="EF22" i="2"/>
  <c r="EE22" i="2"/>
  <c r="EB22" i="2"/>
  <c r="EA22" i="2"/>
  <c r="DX22" i="2"/>
  <c r="DW22" i="2"/>
  <c r="DT22" i="2"/>
  <c r="DS22" i="2"/>
  <c r="DP22" i="2"/>
  <c r="DO22" i="2"/>
  <c r="DL22" i="2"/>
  <c r="DK22" i="2"/>
  <c r="DH22" i="2"/>
  <c r="DG22" i="2"/>
  <c r="DD22" i="2"/>
  <c r="DC22" i="2"/>
  <c r="DE22" i="2" s="1"/>
  <c r="CZ22" i="2"/>
  <c r="DA22" i="2" s="1"/>
  <c r="CY22" i="2"/>
  <c r="CV22" i="2"/>
  <c r="CU22" i="2"/>
  <c r="CR22" i="2"/>
  <c r="CQ22" i="2"/>
  <c r="CN22" i="2"/>
  <c r="CM22" i="2"/>
  <c r="CJ22" i="2"/>
  <c r="CK22" i="2" s="1"/>
  <c r="CI22" i="2"/>
  <c r="CF22" i="2"/>
  <c r="CE22" i="2"/>
  <c r="CB22" i="2"/>
  <c r="CA22" i="2"/>
  <c r="CC22" i="2" s="1"/>
  <c r="BX22" i="2"/>
  <c r="BW22" i="2"/>
  <c r="BT22" i="2"/>
  <c r="BU22" i="2" s="1"/>
  <c r="BS22" i="2"/>
  <c r="BP22" i="2"/>
  <c r="BO22" i="2"/>
  <c r="BL22" i="2"/>
  <c r="BK22" i="2"/>
  <c r="BH22" i="2"/>
  <c r="BI22" i="2" s="1"/>
  <c r="BG22" i="2"/>
  <c r="BD22" i="2"/>
  <c r="BC22" i="2"/>
  <c r="AV22" i="2"/>
  <c r="AU22" i="2"/>
  <c r="AR22" i="2"/>
  <c r="AQ22" i="2"/>
  <c r="AN22" i="2"/>
  <c r="AO22" i="2" s="1"/>
  <c r="AM22" i="2"/>
  <c r="AJ22" i="2"/>
  <c r="AI22" i="2"/>
  <c r="AF22" i="2"/>
  <c r="AG22" i="2" s="1"/>
  <c r="AE22" i="2"/>
  <c r="AB22" i="2"/>
  <c r="AA22" i="2"/>
  <c r="Y22" i="2"/>
  <c r="X22" i="2"/>
  <c r="W22" i="2"/>
  <c r="T22" i="2"/>
  <c r="S22" i="2"/>
  <c r="P22" i="2"/>
  <c r="O22" i="2"/>
  <c r="L22" i="2"/>
  <c r="K22" i="2"/>
  <c r="B22" i="2"/>
  <c r="JL21" i="2"/>
  <c r="JK21" i="2"/>
  <c r="JH21" i="2"/>
  <c r="JG21" i="2"/>
  <c r="JD21" i="2"/>
  <c r="JC21" i="2"/>
  <c r="IZ21" i="2"/>
  <c r="IY21" i="2"/>
  <c r="IV21" i="2"/>
  <c r="IW21" i="2" s="1"/>
  <c r="IU21" i="2"/>
  <c r="IR21" i="2"/>
  <c r="IQ21" i="2"/>
  <c r="IN21" i="2"/>
  <c r="IM21" i="2"/>
  <c r="IJ21" i="2"/>
  <c r="II21" i="2"/>
  <c r="IF21" i="2"/>
  <c r="IG21" i="2" s="1"/>
  <c r="IE21" i="2"/>
  <c r="IB21" i="2"/>
  <c r="IA21" i="2"/>
  <c r="HX21" i="2"/>
  <c r="HY21" i="2" s="1"/>
  <c r="HW21" i="2"/>
  <c r="HT21" i="2"/>
  <c r="HS21" i="2"/>
  <c r="HQ21" i="2"/>
  <c r="HP21" i="2"/>
  <c r="HO21" i="2"/>
  <c r="HL21" i="2"/>
  <c r="HK21" i="2"/>
  <c r="HH21" i="2"/>
  <c r="HG21" i="2"/>
  <c r="HI21" i="2" s="1"/>
  <c r="HD21" i="2"/>
  <c r="HC21" i="2"/>
  <c r="GZ21" i="2"/>
  <c r="GY21" i="2"/>
  <c r="GV21" i="2"/>
  <c r="GU21" i="2"/>
  <c r="GR21" i="2"/>
  <c r="GQ21" i="2"/>
  <c r="GN21" i="2"/>
  <c r="GM21" i="2"/>
  <c r="GJ21" i="2"/>
  <c r="GI21" i="2"/>
  <c r="GF21" i="2"/>
  <c r="GE21" i="2"/>
  <c r="GB21" i="2"/>
  <c r="GA21" i="2"/>
  <c r="GC21" i="2" s="1"/>
  <c r="FX21" i="2"/>
  <c r="FY21" i="2" s="1"/>
  <c r="FW21" i="2"/>
  <c r="FT21" i="2"/>
  <c r="FS21" i="2"/>
  <c r="FP21" i="2"/>
  <c r="FO21" i="2"/>
  <c r="FL21" i="2"/>
  <c r="FK21" i="2"/>
  <c r="FH21" i="2"/>
  <c r="FG21" i="2"/>
  <c r="FD21" i="2"/>
  <c r="FC21" i="2"/>
  <c r="EZ21" i="2"/>
  <c r="EY21" i="2"/>
  <c r="FA21" i="2" s="1"/>
  <c r="EV21" i="2"/>
  <c r="EU21" i="2"/>
  <c r="EW21" i="2" s="1"/>
  <c r="ER21" i="2"/>
  <c r="EQ21" i="2"/>
  <c r="ES21" i="2" s="1"/>
  <c r="EN21" i="2"/>
  <c r="EM21" i="2"/>
  <c r="EJ21" i="2"/>
  <c r="EI21" i="2"/>
  <c r="EF21" i="2"/>
  <c r="EE21" i="2"/>
  <c r="EB21" i="2"/>
  <c r="EA21" i="2"/>
  <c r="DX21" i="2"/>
  <c r="DW21" i="2"/>
  <c r="DY21" i="2" s="1"/>
  <c r="DT21" i="2"/>
  <c r="DS21" i="2"/>
  <c r="DP21" i="2"/>
  <c r="DO21" i="2"/>
  <c r="DL21" i="2"/>
  <c r="DK21" i="2"/>
  <c r="DM21" i="2" s="1"/>
  <c r="DH21" i="2"/>
  <c r="DG21" i="2"/>
  <c r="DD21" i="2"/>
  <c r="DC21" i="2"/>
  <c r="CZ21" i="2"/>
  <c r="CY21" i="2"/>
  <c r="CV21" i="2"/>
  <c r="CU21" i="2"/>
  <c r="CR21" i="2"/>
  <c r="CQ21" i="2"/>
  <c r="CS21" i="2" s="1"/>
  <c r="CN21" i="2"/>
  <c r="CM21" i="2"/>
  <c r="CJ21" i="2"/>
  <c r="CI21" i="2"/>
  <c r="CF21" i="2"/>
  <c r="CE21" i="2"/>
  <c r="CB21" i="2"/>
  <c r="CA21" i="2"/>
  <c r="CC21" i="2" s="1"/>
  <c r="BX21" i="2"/>
  <c r="BW21" i="2"/>
  <c r="BT21" i="2"/>
  <c r="BS21" i="2"/>
  <c r="BP21" i="2"/>
  <c r="BO21" i="2"/>
  <c r="BL21" i="2"/>
  <c r="BK21" i="2"/>
  <c r="BH21" i="2"/>
  <c r="BG21" i="2"/>
  <c r="BD21" i="2"/>
  <c r="BC21" i="2"/>
  <c r="AV21" i="2"/>
  <c r="AU21" i="2"/>
  <c r="AR21" i="2"/>
  <c r="AQ21" i="2"/>
  <c r="AN21" i="2"/>
  <c r="AM21" i="2"/>
  <c r="AJ21" i="2"/>
  <c r="AI21" i="2"/>
  <c r="AF21" i="2"/>
  <c r="AE21" i="2"/>
  <c r="AB21" i="2"/>
  <c r="AA21" i="2"/>
  <c r="AC21" i="2" s="1"/>
  <c r="X21" i="2"/>
  <c r="W21" i="2"/>
  <c r="Y21" i="2" s="1"/>
  <c r="T21" i="2"/>
  <c r="S21" i="2"/>
  <c r="U21" i="2" s="1"/>
  <c r="P21" i="2"/>
  <c r="O21" i="2"/>
  <c r="L21" i="2"/>
  <c r="K21" i="2"/>
  <c r="B21" i="2"/>
  <c r="JL20" i="2"/>
  <c r="JK20" i="2"/>
  <c r="JH20" i="2"/>
  <c r="JG20" i="2"/>
  <c r="JD20" i="2"/>
  <c r="JE20" i="2" s="1"/>
  <c r="JC20" i="2"/>
  <c r="IZ20" i="2"/>
  <c r="IY20" i="2"/>
  <c r="IV20" i="2"/>
  <c r="IU20" i="2"/>
  <c r="IW20" i="2" s="1"/>
  <c r="IR20" i="2"/>
  <c r="IQ20" i="2"/>
  <c r="IN20" i="2"/>
  <c r="IO20" i="2" s="1"/>
  <c r="IM20" i="2"/>
  <c r="IJ20" i="2"/>
  <c r="II20" i="2"/>
  <c r="IF20" i="2"/>
  <c r="IE20" i="2"/>
  <c r="IB20" i="2"/>
  <c r="IA20" i="2"/>
  <c r="HX20" i="2"/>
  <c r="HW20" i="2"/>
  <c r="HT20" i="2"/>
  <c r="HS20" i="2"/>
  <c r="HP20" i="2"/>
  <c r="HO20" i="2"/>
  <c r="HQ20" i="2" s="1"/>
  <c r="HL20" i="2"/>
  <c r="HM20" i="2" s="1"/>
  <c r="HK20" i="2"/>
  <c r="HH20" i="2"/>
  <c r="HG20" i="2"/>
  <c r="HI20" i="2" s="1"/>
  <c r="HD20" i="2"/>
  <c r="HC20" i="2"/>
  <c r="GZ20" i="2"/>
  <c r="GY20" i="2"/>
  <c r="GV20" i="2"/>
  <c r="GU20" i="2"/>
  <c r="GR20" i="2"/>
  <c r="GQ20" i="2"/>
  <c r="GO20" i="2"/>
  <c r="GN20" i="2"/>
  <c r="GM20" i="2"/>
  <c r="GJ20" i="2"/>
  <c r="GI20" i="2"/>
  <c r="GK20" i="2" s="1"/>
  <c r="GF20" i="2"/>
  <c r="GE20" i="2"/>
  <c r="GB20" i="2"/>
  <c r="GC20" i="2" s="1"/>
  <c r="GA20" i="2"/>
  <c r="FX20" i="2"/>
  <c r="FW20" i="2"/>
  <c r="FT20" i="2"/>
  <c r="FS20" i="2"/>
  <c r="FL20" i="2"/>
  <c r="FK20" i="2"/>
  <c r="FH20" i="2"/>
  <c r="FG20" i="2"/>
  <c r="FD20" i="2"/>
  <c r="FC20" i="2"/>
  <c r="FE20" i="2" s="1"/>
  <c r="EZ20" i="2"/>
  <c r="FA20" i="2" s="1"/>
  <c r="EY20" i="2"/>
  <c r="EV20" i="2"/>
  <c r="EU20" i="2"/>
  <c r="EW20" i="2" s="1"/>
  <c r="ER20" i="2"/>
  <c r="EQ20" i="2"/>
  <c r="EN20" i="2"/>
  <c r="EM20" i="2"/>
  <c r="EJ20" i="2"/>
  <c r="EI20" i="2"/>
  <c r="EF20" i="2"/>
  <c r="EE20" i="2"/>
  <c r="EC20" i="2"/>
  <c r="EB20" i="2"/>
  <c r="EA20" i="2"/>
  <c r="DX20" i="2"/>
  <c r="DW20" i="2"/>
  <c r="DY20" i="2" s="1"/>
  <c r="DT20" i="2"/>
  <c r="DS20" i="2"/>
  <c r="DP20" i="2"/>
  <c r="DQ20" i="2" s="1"/>
  <c r="DO20" i="2"/>
  <c r="DL20" i="2"/>
  <c r="DK20" i="2"/>
  <c r="DH20" i="2"/>
  <c r="DG20" i="2"/>
  <c r="DD20" i="2"/>
  <c r="DC20" i="2"/>
  <c r="CZ20" i="2"/>
  <c r="DA20" i="2" s="1"/>
  <c r="CY20" i="2"/>
  <c r="CV20" i="2"/>
  <c r="CU20" i="2"/>
  <c r="CW20" i="2" s="1"/>
  <c r="CR20" i="2"/>
  <c r="CQ20" i="2"/>
  <c r="CN20" i="2"/>
  <c r="CM20" i="2"/>
  <c r="CJ20" i="2"/>
  <c r="CI20" i="2"/>
  <c r="CF20" i="2"/>
  <c r="CE20" i="2"/>
  <c r="CB20" i="2"/>
  <c r="CA20" i="2"/>
  <c r="BX20" i="2"/>
  <c r="BW20" i="2"/>
  <c r="BT20" i="2"/>
  <c r="BU20" i="2" s="1"/>
  <c r="BS20" i="2"/>
  <c r="BP20" i="2"/>
  <c r="BQ20" i="2" s="1"/>
  <c r="BO20" i="2"/>
  <c r="BL20" i="2"/>
  <c r="BK20" i="2"/>
  <c r="BM20" i="2" s="1"/>
  <c r="BH20" i="2"/>
  <c r="BI20" i="2" s="1"/>
  <c r="BG20" i="2"/>
  <c r="BD20" i="2"/>
  <c r="BE20" i="2" s="1"/>
  <c r="BC20" i="2"/>
  <c r="AV20" i="2"/>
  <c r="AU20" i="2"/>
  <c r="AR20" i="2"/>
  <c r="AQ20" i="2"/>
  <c r="AN20" i="2"/>
  <c r="AO20" i="2" s="1"/>
  <c r="AM20" i="2"/>
  <c r="AJ20" i="2"/>
  <c r="AI20" i="2"/>
  <c r="AK20" i="2" s="1"/>
  <c r="AF20" i="2"/>
  <c r="AE20" i="2"/>
  <c r="AB20" i="2"/>
  <c r="AA20" i="2"/>
  <c r="X20" i="2"/>
  <c r="W20" i="2"/>
  <c r="T20" i="2"/>
  <c r="S20" i="2"/>
  <c r="P20" i="2"/>
  <c r="O20" i="2"/>
  <c r="L20" i="2"/>
  <c r="K20" i="2"/>
  <c r="B20" i="2"/>
  <c r="JL19" i="2"/>
  <c r="JK19" i="2"/>
  <c r="JM19" i="2" s="1"/>
  <c r="JH19" i="2"/>
  <c r="JI19" i="2" s="1"/>
  <c r="JG19" i="2"/>
  <c r="JD19" i="2"/>
  <c r="JC19" i="2"/>
  <c r="IZ19" i="2"/>
  <c r="IY19" i="2"/>
  <c r="IV19" i="2"/>
  <c r="IU19" i="2"/>
  <c r="IR19" i="2"/>
  <c r="IQ19" i="2"/>
  <c r="IN19" i="2"/>
  <c r="IM19" i="2"/>
  <c r="IJ19" i="2"/>
  <c r="IK19" i="2" s="1"/>
  <c r="II19" i="2"/>
  <c r="IF19" i="2"/>
  <c r="IE19" i="2"/>
  <c r="IG19" i="2" s="1"/>
  <c r="IB19" i="2"/>
  <c r="IC19" i="2" s="1"/>
  <c r="IA19" i="2"/>
  <c r="HX19" i="2"/>
  <c r="HW19" i="2"/>
  <c r="HT19" i="2"/>
  <c r="HS19" i="2"/>
  <c r="HP19" i="2"/>
  <c r="HO19" i="2"/>
  <c r="HQ19" i="2" s="1"/>
  <c r="HL19" i="2"/>
  <c r="HK19" i="2"/>
  <c r="HH19" i="2"/>
  <c r="HG19" i="2"/>
  <c r="HD19" i="2"/>
  <c r="HC19" i="2"/>
  <c r="GZ19" i="2"/>
  <c r="GY19" i="2"/>
  <c r="GW19" i="2"/>
  <c r="GV19" i="2"/>
  <c r="GU19" i="2"/>
  <c r="GR19" i="2"/>
  <c r="GQ19" i="2"/>
  <c r="GN19" i="2"/>
  <c r="GO19" i="2" s="1"/>
  <c r="GM19" i="2"/>
  <c r="GJ19" i="2"/>
  <c r="GK19" i="2" s="1"/>
  <c r="GI19" i="2"/>
  <c r="GF19" i="2"/>
  <c r="GE19" i="2"/>
  <c r="GB19" i="2"/>
  <c r="GA19" i="2"/>
  <c r="FX19" i="2"/>
  <c r="FW19" i="2"/>
  <c r="FT19" i="2"/>
  <c r="FU19" i="2" s="1"/>
  <c r="FS19" i="2"/>
  <c r="FP19" i="2"/>
  <c r="FO19" i="2"/>
  <c r="FL19" i="2"/>
  <c r="FK19" i="2"/>
  <c r="FH19" i="2"/>
  <c r="FG19" i="2"/>
  <c r="FD19" i="2"/>
  <c r="FE19" i="2" s="1"/>
  <c r="FC19" i="2"/>
  <c r="EZ19" i="2"/>
  <c r="EY19" i="2"/>
  <c r="EV19" i="2"/>
  <c r="EU19" i="2"/>
  <c r="ER19" i="2"/>
  <c r="EQ19" i="2"/>
  <c r="EN19" i="2"/>
  <c r="EO19" i="2" s="1"/>
  <c r="EM19" i="2"/>
  <c r="EJ19" i="2"/>
  <c r="EI19" i="2"/>
  <c r="EK19" i="2" s="1"/>
  <c r="EF19" i="2"/>
  <c r="EE19" i="2"/>
  <c r="EB19" i="2"/>
  <c r="EA19" i="2"/>
  <c r="DX19" i="2"/>
  <c r="DW19" i="2"/>
  <c r="DT19" i="2"/>
  <c r="DS19" i="2"/>
  <c r="DP19" i="2"/>
  <c r="DO19" i="2"/>
  <c r="DL19" i="2"/>
  <c r="DK19" i="2"/>
  <c r="DH19" i="2"/>
  <c r="DI19" i="2" s="1"/>
  <c r="DG19" i="2"/>
  <c r="DD19" i="2"/>
  <c r="DC19" i="2"/>
  <c r="CZ19" i="2"/>
  <c r="CY19" i="2"/>
  <c r="CV19" i="2"/>
  <c r="CU19" i="2"/>
  <c r="CW19" i="2" s="1"/>
  <c r="CR19" i="2"/>
  <c r="CS19" i="2" s="1"/>
  <c r="CQ19" i="2"/>
  <c r="CN19" i="2"/>
  <c r="CM19" i="2"/>
  <c r="CJ19" i="2"/>
  <c r="CK19" i="2" s="1"/>
  <c r="CI19" i="2"/>
  <c r="CF19" i="2"/>
  <c r="CE19" i="2"/>
  <c r="CB19" i="2"/>
  <c r="CC19" i="2" s="1"/>
  <c r="CA19" i="2"/>
  <c r="BX19" i="2"/>
  <c r="BW19" i="2"/>
  <c r="BT19" i="2"/>
  <c r="BS19" i="2"/>
  <c r="BP19" i="2"/>
  <c r="BO19" i="2"/>
  <c r="BL19" i="2"/>
  <c r="BM19" i="2" s="1"/>
  <c r="BK19" i="2"/>
  <c r="BH19" i="2"/>
  <c r="BG19" i="2"/>
  <c r="BD19" i="2"/>
  <c r="BC19" i="2"/>
  <c r="AV19" i="2"/>
  <c r="AU19" i="2"/>
  <c r="AW19" i="2" s="1"/>
  <c r="AR19" i="2"/>
  <c r="AQ19" i="2"/>
  <c r="AN19" i="2"/>
  <c r="AM19" i="2"/>
  <c r="AJ19" i="2"/>
  <c r="AI19" i="2"/>
  <c r="AF19" i="2"/>
  <c r="AE19" i="2"/>
  <c r="AB19" i="2"/>
  <c r="AA19" i="2"/>
  <c r="X19" i="2"/>
  <c r="W19" i="2"/>
  <c r="T19" i="2"/>
  <c r="U19" i="2" s="1"/>
  <c r="S19" i="2"/>
  <c r="P19" i="2"/>
  <c r="Q19" i="2" s="1"/>
  <c r="O19" i="2"/>
  <c r="L19" i="2"/>
  <c r="M19" i="2" s="1"/>
  <c r="K19" i="2"/>
  <c r="B19" i="2"/>
  <c r="JL18" i="2"/>
  <c r="JK18" i="2"/>
  <c r="JH18" i="2"/>
  <c r="JG18" i="2"/>
  <c r="JI18" i="2" s="1"/>
  <c r="JD18" i="2"/>
  <c r="JC18" i="2"/>
  <c r="IZ18" i="2"/>
  <c r="IY18" i="2"/>
  <c r="IV18" i="2"/>
  <c r="IU18" i="2"/>
  <c r="IR18" i="2"/>
  <c r="IQ18" i="2"/>
  <c r="IS18" i="2" s="1"/>
  <c r="IN18" i="2"/>
  <c r="IM18" i="2"/>
  <c r="IJ18" i="2"/>
  <c r="II18" i="2"/>
  <c r="IF18" i="2"/>
  <c r="IE18" i="2"/>
  <c r="IB18" i="2"/>
  <c r="IA18" i="2"/>
  <c r="IC18" i="2" s="1"/>
  <c r="HX18" i="2"/>
  <c r="HW18" i="2"/>
  <c r="HT18" i="2"/>
  <c r="HS18" i="2"/>
  <c r="HP18" i="2"/>
  <c r="HO18" i="2"/>
  <c r="HL18" i="2"/>
  <c r="HK18" i="2"/>
  <c r="HH18" i="2"/>
  <c r="HG18" i="2"/>
  <c r="HD18" i="2"/>
  <c r="HC18" i="2"/>
  <c r="GZ18" i="2"/>
  <c r="GY18" i="2"/>
  <c r="HA18" i="2" s="1"/>
  <c r="GV18" i="2"/>
  <c r="GU18" i="2"/>
  <c r="GR18" i="2"/>
  <c r="GQ18" i="2"/>
  <c r="GN18" i="2"/>
  <c r="GM18" i="2"/>
  <c r="GO18" i="2" s="1"/>
  <c r="GJ18" i="2"/>
  <c r="GI18" i="2"/>
  <c r="GK18" i="2" s="1"/>
  <c r="GF18" i="2"/>
  <c r="GE18" i="2"/>
  <c r="GB18" i="2"/>
  <c r="GA18" i="2"/>
  <c r="FX18" i="2"/>
  <c r="FW18" i="2"/>
  <c r="FT18" i="2"/>
  <c r="FS18" i="2"/>
  <c r="FP18" i="2"/>
  <c r="FO18" i="2"/>
  <c r="FQ18" i="2" s="1"/>
  <c r="FL18" i="2"/>
  <c r="FK18" i="2"/>
  <c r="FH18" i="2"/>
  <c r="FG18" i="2"/>
  <c r="FD18" i="2"/>
  <c r="FC18" i="2"/>
  <c r="EZ18" i="2"/>
  <c r="EY18" i="2"/>
  <c r="EV18" i="2"/>
  <c r="EU18" i="2"/>
  <c r="ER18" i="2"/>
  <c r="EQ18" i="2"/>
  <c r="EN18" i="2"/>
  <c r="EM18" i="2"/>
  <c r="EJ18" i="2"/>
  <c r="EI18" i="2"/>
  <c r="EF18" i="2"/>
  <c r="EG18" i="2" s="1"/>
  <c r="EE18" i="2"/>
  <c r="EB18" i="2"/>
  <c r="EA18" i="2"/>
  <c r="DX18" i="2"/>
  <c r="DW18" i="2"/>
  <c r="DT18" i="2"/>
  <c r="DU18" i="2" s="1"/>
  <c r="DS18" i="2"/>
  <c r="DP18" i="2"/>
  <c r="DO18" i="2"/>
  <c r="DL18" i="2"/>
  <c r="DK18" i="2"/>
  <c r="DH18" i="2"/>
  <c r="DG18" i="2"/>
  <c r="DD18" i="2"/>
  <c r="DE18" i="2" s="1"/>
  <c r="DC18" i="2"/>
  <c r="CZ18" i="2"/>
  <c r="CY18" i="2"/>
  <c r="DA18" i="2" s="1"/>
  <c r="CV18" i="2"/>
  <c r="CW18" i="2" s="1"/>
  <c r="CU18" i="2"/>
  <c r="CR18" i="2"/>
  <c r="CQ18" i="2"/>
  <c r="CS18" i="2" s="1"/>
  <c r="CN18" i="2"/>
  <c r="CM18" i="2"/>
  <c r="CJ18" i="2"/>
  <c r="CI18" i="2"/>
  <c r="CF18" i="2"/>
  <c r="CG18" i="2" s="1"/>
  <c r="CE18" i="2"/>
  <c r="CB18" i="2"/>
  <c r="CA18" i="2"/>
  <c r="BX18" i="2"/>
  <c r="BW18" i="2"/>
  <c r="BT18" i="2"/>
  <c r="BS18" i="2"/>
  <c r="BP18" i="2"/>
  <c r="BO18" i="2"/>
  <c r="BL18" i="2"/>
  <c r="BK18" i="2"/>
  <c r="BM18" i="2" s="1"/>
  <c r="BI18" i="2"/>
  <c r="BH18" i="2"/>
  <c r="BG18" i="2"/>
  <c r="BD18" i="2"/>
  <c r="BE18" i="2" s="1"/>
  <c r="BC18" i="2"/>
  <c r="AV18" i="2"/>
  <c r="AU18" i="2"/>
  <c r="AR18" i="2"/>
  <c r="AS18" i="2" s="1"/>
  <c r="AQ18" i="2"/>
  <c r="AN18" i="2"/>
  <c r="AM18" i="2"/>
  <c r="AK18" i="2"/>
  <c r="AJ18" i="2"/>
  <c r="AI18" i="2"/>
  <c r="AF18" i="2"/>
  <c r="AE18" i="2"/>
  <c r="AG18" i="2" s="1"/>
  <c r="AB18" i="2"/>
  <c r="AA18" i="2"/>
  <c r="X18" i="2"/>
  <c r="W18" i="2"/>
  <c r="T18" i="2"/>
  <c r="S18" i="2"/>
  <c r="P18" i="2"/>
  <c r="O18" i="2"/>
  <c r="L18" i="2"/>
  <c r="K18" i="2"/>
  <c r="M18" i="2" s="1"/>
  <c r="B18" i="2"/>
  <c r="JL17" i="2"/>
  <c r="JM17" i="2" s="1"/>
  <c r="JK17" i="2"/>
  <c r="JH17" i="2"/>
  <c r="JG17" i="2"/>
  <c r="JD17" i="2"/>
  <c r="JC17" i="2"/>
  <c r="IZ17" i="2"/>
  <c r="IY17" i="2"/>
  <c r="IV17" i="2"/>
  <c r="IU17" i="2"/>
  <c r="IR17" i="2"/>
  <c r="IQ17" i="2"/>
  <c r="IO17" i="2"/>
  <c r="IN17" i="2"/>
  <c r="IM17" i="2"/>
  <c r="IJ17" i="2"/>
  <c r="II17" i="2"/>
  <c r="IK17" i="2" s="1"/>
  <c r="IF17" i="2"/>
  <c r="IE17" i="2"/>
  <c r="IG17" i="2" s="1"/>
  <c r="IB17" i="2"/>
  <c r="IC17" i="2" s="1"/>
  <c r="IA17" i="2"/>
  <c r="HX17" i="2"/>
  <c r="HW17" i="2"/>
  <c r="HT17" i="2"/>
  <c r="HS17" i="2"/>
  <c r="HP17" i="2"/>
  <c r="HO17" i="2"/>
  <c r="HL17" i="2"/>
  <c r="HK17" i="2"/>
  <c r="HH17" i="2"/>
  <c r="HG17" i="2"/>
  <c r="HE17" i="2"/>
  <c r="HD17" i="2"/>
  <c r="HC17" i="2"/>
  <c r="GZ17" i="2"/>
  <c r="GY17" i="2"/>
  <c r="GV17" i="2"/>
  <c r="GU17" i="2"/>
  <c r="GW17" i="2" s="1"/>
  <c r="GR17" i="2"/>
  <c r="GQ17" i="2"/>
  <c r="GN17" i="2"/>
  <c r="GM17" i="2"/>
  <c r="GJ17" i="2"/>
  <c r="GI17" i="2"/>
  <c r="GF17" i="2"/>
  <c r="GE17" i="2"/>
  <c r="GB17" i="2"/>
  <c r="GA17" i="2"/>
  <c r="GC17" i="2" s="1"/>
  <c r="FX17" i="2"/>
  <c r="FW17" i="2"/>
  <c r="FT17" i="2"/>
  <c r="FS17" i="2"/>
  <c r="FP17" i="2"/>
  <c r="FO17" i="2"/>
  <c r="FL17" i="2"/>
  <c r="FK17" i="2"/>
  <c r="FM17" i="2" s="1"/>
  <c r="FH17" i="2"/>
  <c r="FG17" i="2"/>
  <c r="FD17" i="2"/>
  <c r="FC17" i="2"/>
  <c r="EZ17" i="2"/>
  <c r="EY17" i="2"/>
  <c r="EV17" i="2"/>
  <c r="EU17" i="2"/>
  <c r="ER17" i="2"/>
  <c r="ES17" i="2" s="1"/>
  <c r="EQ17" i="2"/>
  <c r="EN17" i="2"/>
  <c r="EO17" i="2" s="1"/>
  <c r="EM17" i="2"/>
  <c r="EJ17" i="2"/>
  <c r="EI17" i="2"/>
  <c r="EK17" i="2" s="1"/>
  <c r="EF17" i="2"/>
  <c r="EE17" i="2"/>
  <c r="EB17" i="2"/>
  <c r="EA17" i="2"/>
  <c r="DX17" i="2"/>
  <c r="DY17" i="2" s="1"/>
  <c r="DW17" i="2"/>
  <c r="DT17" i="2"/>
  <c r="DS17" i="2"/>
  <c r="DP17" i="2"/>
  <c r="DO17" i="2"/>
  <c r="DL17" i="2"/>
  <c r="DK17" i="2"/>
  <c r="DH17" i="2"/>
  <c r="DI17" i="2" s="1"/>
  <c r="DG17" i="2"/>
  <c r="DD17" i="2"/>
  <c r="DC17" i="2"/>
  <c r="DE17" i="2" s="1"/>
  <c r="CZ17" i="2"/>
  <c r="CY17" i="2"/>
  <c r="CV17" i="2"/>
  <c r="CU17" i="2"/>
  <c r="CR17" i="2"/>
  <c r="CS17" i="2" s="1"/>
  <c r="CQ17" i="2"/>
  <c r="CN17" i="2"/>
  <c r="CM17" i="2"/>
  <c r="CJ17" i="2"/>
  <c r="CK17" i="2" s="1"/>
  <c r="CI17" i="2"/>
  <c r="CF17" i="2"/>
  <c r="CG17" i="2" s="1"/>
  <c r="CE17" i="2"/>
  <c r="CB17" i="2"/>
  <c r="CA17" i="2"/>
  <c r="BX17" i="2"/>
  <c r="BY17" i="2" s="1"/>
  <c r="BW17" i="2"/>
  <c r="BT17" i="2"/>
  <c r="BS17" i="2"/>
  <c r="BP17" i="2"/>
  <c r="BQ17" i="2" s="1"/>
  <c r="BO17" i="2"/>
  <c r="BL17" i="2"/>
  <c r="BK17" i="2"/>
  <c r="BH17" i="2"/>
  <c r="BG17" i="2"/>
  <c r="BD17" i="2"/>
  <c r="BC17" i="2"/>
  <c r="AV17" i="2"/>
  <c r="AW17" i="2" s="1"/>
  <c r="AU17" i="2"/>
  <c r="AR17" i="2"/>
  <c r="AQ17" i="2"/>
  <c r="AN17" i="2"/>
  <c r="AM17" i="2"/>
  <c r="AO17" i="2" s="1"/>
  <c r="AJ17" i="2"/>
  <c r="AI17" i="2"/>
  <c r="AF17" i="2"/>
  <c r="AE17" i="2"/>
  <c r="AB17" i="2"/>
  <c r="AA17" i="2"/>
  <c r="X17" i="2"/>
  <c r="W17" i="2"/>
  <c r="T17" i="2"/>
  <c r="S17" i="2"/>
  <c r="U17" i="2" s="1"/>
  <c r="P17" i="2"/>
  <c r="Q17" i="2" s="1"/>
  <c r="O17" i="2"/>
  <c r="L17" i="2"/>
  <c r="K17" i="2"/>
  <c r="B17" i="2"/>
  <c r="JL16" i="2"/>
  <c r="JK16" i="2"/>
  <c r="JH16" i="2"/>
  <c r="JG16" i="2"/>
  <c r="JD16" i="2"/>
  <c r="JC16" i="2"/>
  <c r="IZ16" i="2"/>
  <c r="IY16" i="2"/>
  <c r="IV16" i="2"/>
  <c r="IW16" i="2" s="1"/>
  <c r="IU16" i="2"/>
  <c r="IR16" i="2"/>
  <c r="IQ16" i="2"/>
  <c r="IS16" i="2" s="1"/>
  <c r="IN16" i="2"/>
  <c r="IM16" i="2"/>
  <c r="IJ16" i="2"/>
  <c r="IK16" i="2" s="1"/>
  <c r="II16" i="2"/>
  <c r="IF16" i="2"/>
  <c r="IE16" i="2"/>
  <c r="IB16" i="2"/>
  <c r="IC16" i="2" s="1"/>
  <c r="IA16" i="2"/>
  <c r="HX16" i="2"/>
  <c r="HW16" i="2"/>
  <c r="HT16" i="2"/>
  <c r="HS16" i="2"/>
  <c r="HP16" i="2"/>
  <c r="HO16" i="2"/>
  <c r="HQ16" i="2" s="1"/>
  <c r="HL16" i="2"/>
  <c r="HM16" i="2" s="1"/>
  <c r="HK16" i="2"/>
  <c r="HH16" i="2"/>
  <c r="HG16" i="2"/>
  <c r="HD16" i="2"/>
  <c r="HC16" i="2"/>
  <c r="GZ16" i="2"/>
  <c r="GY16" i="2"/>
  <c r="HA16" i="2" s="1"/>
  <c r="GV16" i="2"/>
  <c r="GW16" i="2" s="1"/>
  <c r="GU16" i="2"/>
  <c r="GR16" i="2"/>
  <c r="GQ16" i="2"/>
  <c r="GN16" i="2"/>
  <c r="GM16" i="2"/>
  <c r="GJ16" i="2"/>
  <c r="GI16" i="2"/>
  <c r="GG16" i="2"/>
  <c r="GF16" i="2"/>
  <c r="GE16" i="2"/>
  <c r="GB16" i="2"/>
  <c r="GA16" i="2"/>
  <c r="FX16" i="2"/>
  <c r="FY16" i="2" s="1"/>
  <c r="FW16" i="2"/>
  <c r="FT16" i="2"/>
  <c r="FS16" i="2"/>
  <c r="FP16" i="2"/>
  <c r="FQ16" i="2" s="1"/>
  <c r="FO16" i="2"/>
  <c r="FL16" i="2"/>
  <c r="FK16" i="2"/>
  <c r="FH16" i="2"/>
  <c r="FI16" i="2" s="1"/>
  <c r="FG16" i="2"/>
  <c r="FD16" i="2"/>
  <c r="FC16" i="2"/>
  <c r="FE16" i="2" s="1"/>
  <c r="EZ16" i="2"/>
  <c r="FA16" i="2" s="1"/>
  <c r="EY16" i="2"/>
  <c r="EV16" i="2"/>
  <c r="EU16" i="2"/>
  <c r="ER16" i="2"/>
  <c r="EQ16" i="2"/>
  <c r="EN16" i="2"/>
  <c r="EM16" i="2"/>
  <c r="EJ16" i="2"/>
  <c r="EI16" i="2"/>
  <c r="EF16" i="2"/>
  <c r="EE16" i="2"/>
  <c r="EB16" i="2"/>
  <c r="EA16" i="2"/>
  <c r="DX16" i="2"/>
  <c r="DY16" i="2" s="1"/>
  <c r="DW16" i="2"/>
  <c r="DT16" i="2"/>
  <c r="DS16" i="2"/>
  <c r="DU16" i="2" s="1"/>
  <c r="DP16" i="2"/>
  <c r="DO16" i="2"/>
  <c r="DL16" i="2"/>
  <c r="DK16" i="2"/>
  <c r="DH16" i="2"/>
  <c r="DG16" i="2"/>
  <c r="DD16" i="2"/>
  <c r="DC16" i="2"/>
  <c r="DE16" i="2" s="1"/>
  <c r="CZ16" i="2"/>
  <c r="CY16" i="2"/>
  <c r="CV16" i="2"/>
  <c r="CU16" i="2"/>
  <c r="CR16" i="2"/>
  <c r="CS16" i="2" s="1"/>
  <c r="CQ16" i="2"/>
  <c r="CN16" i="2"/>
  <c r="CM16" i="2"/>
  <c r="CO16" i="2" s="1"/>
  <c r="CK16" i="2"/>
  <c r="CJ16" i="2"/>
  <c r="CI16" i="2"/>
  <c r="CF16" i="2"/>
  <c r="CE16" i="2"/>
  <c r="CG16" i="2" s="1"/>
  <c r="CB16" i="2"/>
  <c r="CA16" i="2"/>
  <c r="CC16" i="2" s="1"/>
  <c r="BX16" i="2"/>
  <c r="BY16" i="2" s="1"/>
  <c r="BW16" i="2"/>
  <c r="BT16" i="2"/>
  <c r="BS16" i="2"/>
  <c r="BP16" i="2"/>
  <c r="BO16" i="2"/>
  <c r="BL16" i="2"/>
  <c r="BK16" i="2"/>
  <c r="BH16" i="2"/>
  <c r="BG16" i="2"/>
  <c r="BD16" i="2"/>
  <c r="BC16" i="2"/>
  <c r="AV16" i="2"/>
  <c r="AU16" i="2"/>
  <c r="AW16" i="2" s="1"/>
  <c r="AR16" i="2"/>
  <c r="AQ16" i="2"/>
  <c r="AN16" i="2"/>
  <c r="AM16" i="2"/>
  <c r="AJ16" i="2"/>
  <c r="AI16" i="2"/>
  <c r="AF16" i="2"/>
  <c r="AE16" i="2"/>
  <c r="AB16" i="2"/>
  <c r="AA16" i="2"/>
  <c r="AC16" i="2" s="1"/>
  <c r="X16" i="2"/>
  <c r="W16" i="2"/>
  <c r="T16" i="2"/>
  <c r="S16" i="2"/>
  <c r="P16" i="2"/>
  <c r="O16" i="2"/>
  <c r="M16" i="2"/>
  <c r="L16" i="2"/>
  <c r="K16" i="2"/>
  <c r="B16" i="2"/>
  <c r="JL15" i="2"/>
  <c r="JM15" i="2" s="1"/>
  <c r="JK15" i="2"/>
  <c r="JH15" i="2"/>
  <c r="JG15" i="2"/>
  <c r="JD15" i="2"/>
  <c r="JE15" i="2" s="1"/>
  <c r="JC15" i="2"/>
  <c r="IZ15" i="2"/>
  <c r="IY15" i="2"/>
  <c r="IV15" i="2"/>
  <c r="IU15" i="2"/>
  <c r="IR15" i="2"/>
  <c r="IQ15" i="2"/>
  <c r="IN15" i="2"/>
  <c r="IM15" i="2"/>
  <c r="IO15" i="2" s="1"/>
  <c r="IJ15" i="2"/>
  <c r="II15" i="2"/>
  <c r="IK15" i="2" s="1"/>
  <c r="IF15" i="2"/>
  <c r="IE15" i="2"/>
  <c r="IB15" i="2"/>
  <c r="IA15" i="2"/>
  <c r="HX15" i="2"/>
  <c r="HW15" i="2"/>
  <c r="HT15" i="2"/>
  <c r="HS15" i="2"/>
  <c r="HP15" i="2"/>
  <c r="HO15" i="2"/>
  <c r="HL15" i="2"/>
  <c r="HK15" i="2"/>
  <c r="HH15" i="2"/>
  <c r="HG15" i="2"/>
  <c r="HE15" i="2"/>
  <c r="HD15" i="2"/>
  <c r="HC15" i="2"/>
  <c r="GZ15" i="2"/>
  <c r="GY15" i="2"/>
  <c r="GV15" i="2"/>
  <c r="GU15" i="2"/>
  <c r="GR15" i="2"/>
  <c r="GQ15" i="2"/>
  <c r="GN15" i="2"/>
  <c r="GM15" i="2"/>
  <c r="GO15" i="2" s="1"/>
  <c r="GJ15" i="2"/>
  <c r="GI15" i="2"/>
  <c r="GF15" i="2"/>
  <c r="GG15" i="2" s="1"/>
  <c r="GE15" i="2"/>
  <c r="GB15" i="2"/>
  <c r="GA15" i="2"/>
  <c r="FX15" i="2"/>
  <c r="FW15" i="2"/>
  <c r="FT15" i="2"/>
  <c r="FS15" i="2"/>
  <c r="FP15" i="2"/>
  <c r="FQ15" i="2" s="1"/>
  <c r="FO15" i="2"/>
  <c r="FL15" i="2"/>
  <c r="FK15" i="2"/>
  <c r="FH15" i="2"/>
  <c r="FI15" i="2" s="1"/>
  <c r="FG15" i="2"/>
  <c r="FD15" i="2"/>
  <c r="FC15" i="2"/>
  <c r="FE15" i="2" s="1"/>
  <c r="EZ15" i="2"/>
  <c r="EY15" i="2"/>
  <c r="EV15" i="2"/>
  <c r="EU15" i="2"/>
  <c r="EW15" i="2" s="1"/>
  <c r="ER15" i="2"/>
  <c r="ES15" i="2" s="1"/>
  <c r="EQ15" i="2"/>
  <c r="EN15" i="2"/>
  <c r="EM15" i="2"/>
  <c r="EJ15" i="2"/>
  <c r="EI15" i="2"/>
  <c r="EF15" i="2"/>
  <c r="EG15" i="2" s="1"/>
  <c r="EE15" i="2"/>
  <c r="EB15" i="2"/>
  <c r="EA15" i="2"/>
  <c r="EC15" i="2" s="1"/>
  <c r="DX15" i="2"/>
  <c r="DW15" i="2"/>
  <c r="DT15" i="2"/>
  <c r="DS15" i="2"/>
  <c r="DP15" i="2"/>
  <c r="DO15" i="2"/>
  <c r="DL15" i="2"/>
  <c r="DK15" i="2"/>
  <c r="DH15" i="2"/>
  <c r="DG15" i="2"/>
  <c r="DD15" i="2"/>
  <c r="DC15" i="2"/>
  <c r="CZ15" i="2"/>
  <c r="DA15" i="2" s="1"/>
  <c r="CY15" i="2"/>
  <c r="CV15" i="2"/>
  <c r="CU15" i="2"/>
  <c r="CR15" i="2"/>
  <c r="CQ15" i="2"/>
  <c r="CN15" i="2"/>
  <c r="CM15" i="2"/>
  <c r="CO15" i="2" s="1"/>
  <c r="CJ15" i="2"/>
  <c r="CI15" i="2"/>
  <c r="CK15" i="2" s="1"/>
  <c r="CF15" i="2"/>
  <c r="CE15" i="2"/>
  <c r="CB15" i="2"/>
  <c r="CA15" i="2"/>
  <c r="BX15" i="2"/>
  <c r="BW15" i="2"/>
  <c r="BT15" i="2"/>
  <c r="BS15" i="2"/>
  <c r="BP15" i="2"/>
  <c r="BO15" i="2"/>
  <c r="BL15" i="2"/>
  <c r="BM15" i="2" s="1"/>
  <c r="BK15" i="2"/>
  <c r="BH15" i="2"/>
  <c r="BG15" i="2"/>
  <c r="BD15" i="2"/>
  <c r="BC15" i="2"/>
  <c r="AV15" i="2"/>
  <c r="AU15" i="2"/>
  <c r="AR15" i="2"/>
  <c r="AQ15" i="2"/>
  <c r="AN15" i="2"/>
  <c r="AO15" i="2" s="1"/>
  <c r="AM15" i="2"/>
  <c r="AJ15" i="2"/>
  <c r="AI15" i="2"/>
  <c r="AF15" i="2"/>
  <c r="AG15" i="2" s="1"/>
  <c r="AE15" i="2"/>
  <c r="AB15" i="2"/>
  <c r="AC15" i="2" s="1"/>
  <c r="AA15" i="2"/>
  <c r="X15" i="2"/>
  <c r="W15" i="2"/>
  <c r="T15" i="2"/>
  <c r="S15" i="2"/>
  <c r="P15" i="2"/>
  <c r="O15" i="2"/>
  <c r="L15" i="2"/>
  <c r="K15" i="2"/>
  <c r="B15" i="2"/>
  <c r="JL14" i="2"/>
  <c r="JK14" i="2"/>
  <c r="JI14" i="2"/>
  <c r="JH14" i="2"/>
  <c r="JG14" i="2"/>
  <c r="JD14" i="2"/>
  <c r="JC14" i="2"/>
  <c r="IZ14" i="2"/>
  <c r="IY14" i="2"/>
  <c r="IV14" i="2"/>
  <c r="IU14" i="2"/>
  <c r="IR14" i="2"/>
  <c r="IQ14" i="2"/>
  <c r="IN14" i="2"/>
  <c r="IM14" i="2"/>
  <c r="IJ14" i="2"/>
  <c r="II14" i="2"/>
  <c r="IF14" i="2"/>
  <c r="IG14" i="2" s="1"/>
  <c r="IE14" i="2"/>
  <c r="IB14" i="2"/>
  <c r="IC14" i="2" s="1"/>
  <c r="IA14" i="2"/>
  <c r="HX14" i="2"/>
  <c r="HW14" i="2"/>
  <c r="HT14" i="2"/>
  <c r="HU14" i="2" s="1"/>
  <c r="HS14" i="2"/>
  <c r="HP14" i="2"/>
  <c r="HO14" i="2"/>
  <c r="HL14" i="2"/>
  <c r="HK14" i="2"/>
  <c r="HH14" i="2"/>
  <c r="HG14" i="2"/>
  <c r="HD14" i="2"/>
  <c r="HC14" i="2"/>
  <c r="GZ14" i="2"/>
  <c r="HA14" i="2" s="1"/>
  <c r="GY14" i="2"/>
  <c r="GV14" i="2"/>
  <c r="GU14" i="2"/>
  <c r="GR14" i="2"/>
  <c r="GQ14" i="2"/>
  <c r="GN14" i="2"/>
  <c r="GO14" i="2" s="1"/>
  <c r="GM14" i="2"/>
  <c r="GJ14" i="2"/>
  <c r="GI14" i="2"/>
  <c r="GF14" i="2"/>
  <c r="GE14" i="2"/>
  <c r="GB14" i="2"/>
  <c r="GC14" i="2" s="1"/>
  <c r="GA14" i="2"/>
  <c r="FX14" i="2"/>
  <c r="FW14" i="2"/>
  <c r="FT14" i="2"/>
  <c r="FS14" i="2"/>
  <c r="FP14" i="2"/>
  <c r="FO14" i="2"/>
  <c r="FQ14" i="2" s="1"/>
  <c r="FL14" i="2"/>
  <c r="FK14" i="2"/>
  <c r="FH14" i="2"/>
  <c r="FG14" i="2"/>
  <c r="FD14" i="2"/>
  <c r="FC14" i="2"/>
  <c r="EZ14" i="2"/>
  <c r="EY14" i="2"/>
  <c r="EV14" i="2"/>
  <c r="EU14" i="2"/>
  <c r="ER14" i="2"/>
  <c r="EQ14" i="2"/>
  <c r="EN14" i="2"/>
  <c r="EM14" i="2"/>
  <c r="EJ14" i="2"/>
  <c r="EI14" i="2"/>
  <c r="EK14" i="2" s="1"/>
  <c r="EF14" i="2"/>
  <c r="EE14" i="2"/>
  <c r="EB14" i="2"/>
  <c r="EC14" i="2" s="1"/>
  <c r="EA14" i="2"/>
  <c r="DX14" i="2"/>
  <c r="DW14" i="2"/>
  <c r="DT14" i="2"/>
  <c r="DS14" i="2"/>
  <c r="DP14" i="2"/>
  <c r="DQ14" i="2" s="1"/>
  <c r="DO14" i="2"/>
  <c r="DL14" i="2"/>
  <c r="DM14" i="2" s="1"/>
  <c r="DK14" i="2"/>
  <c r="DH14" i="2"/>
  <c r="DI14" i="2" s="1"/>
  <c r="DG14" i="2"/>
  <c r="DD14" i="2"/>
  <c r="DE14" i="2" s="1"/>
  <c r="DC14" i="2"/>
  <c r="CZ14" i="2"/>
  <c r="CY14" i="2"/>
  <c r="DA14" i="2" s="1"/>
  <c r="CV14" i="2"/>
  <c r="CU14" i="2"/>
  <c r="CR14" i="2"/>
  <c r="CQ14" i="2"/>
  <c r="CN14" i="2"/>
  <c r="CO14" i="2" s="1"/>
  <c r="CM14" i="2"/>
  <c r="CJ14" i="2"/>
  <c r="CI14" i="2"/>
  <c r="CF14" i="2"/>
  <c r="CE14" i="2"/>
  <c r="CB14" i="2"/>
  <c r="CA14" i="2"/>
  <c r="BX14" i="2"/>
  <c r="BY14" i="2" s="1"/>
  <c r="BW14" i="2"/>
  <c r="BT14" i="2"/>
  <c r="BS14" i="2"/>
  <c r="BQ14" i="2"/>
  <c r="BP14" i="2"/>
  <c r="BO14" i="2"/>
  <c r="BL14" i="2"/>
  <c r="BK14" i="2"/>
  <c r="BM14" i="2" s="1"/>
  <c r="BH14" i="2"/>
  <c r="BG14" i="2"/>
  <c r="BD14" i="2"/>
  <c r="BC14" i="2"/>
  <c r="AV14" i="2"/>
  <c r="AU14" i="2"/>
  <c r="AR14" i="2"/>
  <c r="AQ14" i="2"/>
  <c r="AN14" i="2"/>
  <c r="AM14" i="2"/>
  <c r="AO14" i="2" s="1"/>
  <c r="AJ14" i="2"/>
  <c r="AK14" i="2" s="1"/>
  <c r="AI14" i="2"/>
  <c r="AF14" i="2"/>
  <c r="AE14" i="2"/>
  <c r="AC14" i="2"/>
  <c r="AB14" i="2"/>
  <c r="AA14" i="2"/>
  <c r="X14" i="2"/>
  <c r="W14" i="2"/>
  <c r="T14" i="2"/>
  <c r="S14" i="2"/>
  <c r="P14" i="2"/>
  <c r="O14" i="2"/>
  <c r="L14" i="2"/>
  <c r="K14" i="2"/>
  <c r="M14" i="2" s="1"/>
  <c r="B14" i="2"/>
  <c r="JL13" i="2"/>
  <c r="JK13" i="2"/>
  <c r="JH13" i="2"/>
  <c r="JG13" i="2"/>
  <c r="JG31" i="2" s="1"/>
  <c r="JG39" i="2" s="1"/>
  <c r="JD13" i="2"/>
  <c r="JC13" i="2"/>
  <c r="IZ13" i="2"/>
  <c r="IZ31" i="2" s="1"/>
  <c r="IY13" i="2"/>
  <c r="IV13" i="2"/>
  <c r="IW13" i="2" s="1"/>
  <c r="IU13" i="2"/>
  <c r="IR13" i="2"/>
  <c r="IQ13" i="2"/>
  <c r="IN13" i="2"/>
  <c r="IM13" i="2"/>
  <c r="IJ13" i="2"/>
  <c r="II13" i="2"/>
  <c r="IK13" i="2" s="1"/>
  <c r="IF13" i="2"/>
  <c r="IE13" i="2"/>
  <c r="IB13" i="2"/>
  <c r="IA13" i="2"/>
  <c r="HX13" i="2"/>
  <c r="HW13" i="2"/>
  <c r="HT13" i="2"/>
  <c r="HS13" i="2"/>
  <c r="HP13" i="2"/>
  <c r="HO13" i="2"/>
  <c r="HL13" i="2"/>
  <c r="HK13" i="2"/>
  <c r="HH13" i="2"/>
  <c r="HG13" i="2"/>
  <c r="HD13" i="2"/>
  <c r="HE13" i="2" s="1"/>
  <c r="HC13" i="2"/>
  <c r="GZ13" i="2"/>
  <c r="GY13" i="2"/>
  <c r="GV13" i="2"/>
  <c r="GW13" i="2" s="1"/>
  <c r="GU13" i="2"/>
  <c r="GR13" i="2"/>
  <c r="GQ13" i="2"/>
  <c r="GN13" i="2"/>
  <c r="GN31" i="2" s="1"/>
  <c r="GN39" i="2" s="1"/>
  <c r="GM13" i="2"/>
  <c r="GJ13" i="2"/>
  <c r="GI13" i="2"/>
  <c r="GF13" i="2"/>
  <c r="GE13" i="2"/>
  <c r="GB13" i="2"/>
  <c r="GA13" i="2"/>
  <c r="FX13" i="2"/>
  <c r="FY13" i="2" s="1"/>
  <c r="FW13" i="2"/>
  <c r="FT13" i="2"/>
  <c r="FS13" i="2"/>
  <c r="FQ13" i="2"/>
  <c r="FP13" i="2"/>
  <c r="FO13" i="2"/>
  <c r="FL13" i="2"/>
  <c r="FK13" i="2"/>
  <c r="FH13" i="2"/>
  <c r="FG13" i="2"/>
  <c r="FD13" i="2"/>
  <c r="FC13" i="2"/>
  <c r="EZ13" i="2"/>
  <c r="EY13" i="2"/>
  <c r="EV13" i="2"/>
  <c r="EU13" i="2"/>
  <c r="ER13" i="2"/>
  <c r="EQ13" i="2"/>
  <c r="EN13" i="2"/>
  <c r="EM13" i="2"/>
  <c r="EJ13" i="2"/>
  <c r="EI13" i="2"/>
  <c r="EF13" i="2"/>
  <c r="EE13" i="2"/>
  <c r="EB13" i="2"/>
  <c r="EA13" i="2"/>
  <c r="DX13" i="2"/>
  <c r="DW13" i="2"/>
  <c r="DT13" i="2"/>
  <c r="DS13" i="2"/>
  <c r="DQ13" i="2"/>
  <c r="DP13" i="2"/>
  <c r="DO13" i="2"/>
  <c r="DL13" i="2"/>
  <c r="DK13" i="2"/>
  <c r="DH13" i="2"/>
  <c r="DG13" i="2"/>
  <c r="DD13" i="2"/>
  <c r="DC13" i="2"/>
  <c r="CZ13" i="2"/>
  <c r="CY13" i="2"/>
  <c r="DA13" i="2" s="1"/>
  <c r="CV13" i="2"/>
  <c r="CU13" i="2"/>
  <c r="CR13" i="2"/>
  <c r="CQ13" i="2"/>
  <c r="CQ31" i="2" s="1"/>
  <c r="CQ39" i="2" s="1"/>
  <c r="CN13" i="2"/>
  <c r="CM13" i="2"/>
  <c r="CJ13" i="2"/>
  <c r="CI13" i="2"/>
  <c r="CK13" i="2" s="1"/>
  <c r="CF13" i="2"/>
  <c r="CE13" i="2"/>
  <c r="CB13" i="2"/>
  <c r="CC13" i="2" s="1"/>
  <c r="CA13" i="2"/>
  <c r="BX13" i="2"/>
  <c r="BW13" i="2"/>
  <c r="BT13" i="2"/>
  <c r="BS13" i="2"/>
  <c r="BS31" i="2" s="1"/>
  <c r="BS39" i="2" s="1"/>
  <c r="BP13" i="2"/>
  <c r="BO13" i="2"/>
  <c r="BL13" i="2"/>
  <c r="BK13" i="2"/>
  <c r="BH13" i="2"/>
  <c r="BG13" i="2"/>
  <c r="BD13" i="2"/>
  <c r="BC13" i="2"/>
  <c r="AV13" i="2"/>
  <c r="AU13" i="2"/>
  <c r="AR13" i="2"/>
  <c r="AQ13" i="2"/>
  <c r="AN13" i="2"/>
  <c r="AM13" i="2"/>
  <c r="AJ13" i="2"/>
  <c r="AJ31" i="2" s="1"/>
  <c r="AI13" i="2"/>
  <c r="AF13" i="2"/>
  <c r="AE13" i="2"/>
  <c r="AB13" i="2"/>
  <c r="AB31" i="2" s="1"/>
  <c r="AA13" i="2"/>
  <c r="X13" i="2"/>
  <c r="W13" i="2"/>
  <c r="T13" i="2"/>
  <c r="S13" i="2"/>
  <c r="P13" i="2"/>
  <c r="O13" i="2"/>
  <c r="L13" i="2"/>
  <c r="L31" i="2" s="1"/>
  <c r="K13" i="2"/>
  <c r="B13" i="2"/>
  <c r="B36" i="1"/>
  <c r="AP34" i="1"/>
  <c r="AL34" i="1"/>
  <c r="AH34" i="1"/>
  <c r="AD34" i="1"/>
  <c r="Z34" i="1"/>
  <c r="V34" i="1"/>
  <c r="R34" i="1"/>
  <c r="N34" i="1"/>
  <c r="J34" i="1"/>
  <c r="AN33" i="1"/>
  <c r="AM33" i="1"/>
  <c r="AJ33" i="1"/>
  <c r="AK33" i="1" s="1"/>
  <c r="AI33" i="1"/>
  <c r="AF33" i="1"/>
  <c r="AE33" i="1"/>
  <c r="AB33" i="1"/>
  <c r="AC33" i="1" s="1"/>
  <c r="AA33" i="1"/>
  <c r="X33" i="1"/>
  <c r="W33" i="1"/>
  <c r="T33" i="1"/>
  <c r="S33" i="1"/>
  <c r="P33" i="1"/>
  <c r="O33" i="1"/>
  <c r="L33" i="1"/>
  <c r="M33" i="1" s="1"/>
  <c r="K33" i="1"/>
  <c r="G33" i="1"/>
  <c r="D33" i="1"/>
  <c r="B33" i="1"/>
  <c r="AN32" i="1"/>
  <c r="AN34" i="1" s="1"/>
  <c r="AM32" i="1"/>
  <c r="AJ32" i="1"/>
  <c r="AI32" i="1"/>
  <c r="AI34" i="1" s="1"/>
  <c r="AF32" i="1"/>
  <c r="AE32" i="1"/>
  <c r="AB32" i="1"/>
  <c r="AA32" i="1"/>
  <c r="AA34" i="1" s="1"/>
  <c r="X32" i="1"/>
  <c r="W32" i="1"/>
  <c r="T32" i="1"/>
  <c r="S32" i="1"/>
  <c r="P32" i="1"/>
  <c r="Q32" i="1" s="1"/>
  <c r="O32" i="1"/>
  <c r="L32" i="1"/>
  <c r="K32" i="1"/>
  <c r="K34" i="1" s="1"/>
  <c r="G32" i="1"/>
  <c r="D32" i="1"/>
  <c r="B32" i="1"/>
  <c r="B34" i="1" s="1"/>
  <c r="AP30" i="1"/>
  <c r="AP38" i="1" s="1"/>
  <c r="AL30" i="1"/>
  <c r="AL38" i="1" s="1"/>
  <c r="AH30" i="1"/>
  <c r="AH38" i="1" s="1"/>
  <c r="AD30" i="1"/>
  <c r="AD38" i="1" s="1"/>
  <c r="Z30" i="1"/>
  <c r="Z38" i="1" s="1"/>
  <c r="V30" i="1"/>
  <c r="V38" i="1" s="1"/>
  <c r="R30" i="1"/>
  <c r="R38" i="1" s="1"/>
  <c r="N30" i="1"/>
  <c r="N38" i="1" s="1"/>
  <c r="J30" i="1"/>
  <c r="J38" i="1" s="1"/>
  <c r="AN29" i="1"/>
  <c r="AM29" i="1"/>
  <c r="AJ29" i="1"/>
  <c r="AI29" i="1"/>
  <c r="AF29" i="1"/>
  <c r="AE29" i="1"/>
  <c r="AB29" i="1"/>
  <c r="AA29" i="1"/>
  <c r="X29" i="1"/>
  <c r="W29" i="1"/>
  <c r="Y29" i="1" s="1"/>
  <c r="T29" i="1"/>
  <c r="S29" i="1"/>
  <c r="P29" i="1"/>
  <c r="O29" i="1"/>
  <c r="L29" i="1"/>
  <c r="M29" i="1" s="1"/>
  <c r="K29" i="1"/>
  <c r="G29" i="1"/>
  <c r="D29" i="1"/>
  <c r="B29" i="1"/>
  <c r="AN28" i="1"/>
  <c r="AM28" i="1"/>
  <c r="AJ28" i="1"/>
  <c r="AI28" i="1"/>
  <c r="AF28" i="1"/>
  <c r="AG28" i="1" s="1"/>
  <c r="AE28" i="1"/>
  <c r="AB28" i="1"/>
  <c r="AA28" i="1"/>
  <c r="X28" i="1"/>
  <c r="Y28" i="1" s="1"/>
  <c r="W28" i="1"/>
  <c r="T28" i="1"/>
  <c r="S28" i="1"/>
  <c r="P28" i="1"/>
  <c r="O28" i="1"/>
  <c r="L28" i="1"/>
  <c r="K28" i="1"/>
  <c r="M28" i="1" s="1"/>
  <c r="G28" i="1"/>
  <c r="D28" i="1"/>
  <c r="B28" i="1"/>
  <c r="AN27" i="1"/>
  <c r="AO27" i="1" s="1"/>
  <c r="AM27" i="1"/>
  <c r="AJ27" i="1"/>
  <c r="AI27" i="1"/>
  <c r="AF27" i="1"/>
  <c r="AG27" i="1" s="1"/>
  <c r="AE27" i="1"/>
  <c r="AB27" i="1"/>
  <c r="AA27" i="1"/>
  <c r="X27" i="1"/>
  <c r="Y27" i="1" s="1"/>
  <c r="W27" i="1"/>
  <c r="T27" i="1"/>
  <c r="S27" i="1"/>
  <c r="U27" i="1" s="1"/>
  <c r="P27" i="1"/>
  <c r="O27" i="1"/>
  <c r="L27" i="1"/>
  <c r="K27" i="1"/>
  <c r="G27" i="1"/>
  <c r="D27" i="1"/>
  <c r="B27" i="1"/>
  <c r="AN26" i="1"/>
  <c r="AM26" i="1"/>
  <c r="AJ26" i="1"/>
  <c r="AK26" i="1" s="1"/>
  <c r="AI26" i="1"/>
  <c r="AF26" i="1"/>
  <c r="AE26" i="1"/>
  <c r="AB26" i="1"/>
  <c r="AC26" i="1" s="1"/>
  <c r="AA26" i="1"/>
  <c r="X26" i="1"/>
  <c r="W26" i="1"/>
  <c r="Y26" i="1" s="1"/>
  <c r="T26" i="1"/>
  <c r="S26" i="1"/>
  <c r="P26" i="1"/>
  <c r="O26" i="1"/>
  <c r="L26" i="1"/>
  <c r="K26" i="1"/>
  <c r="G26" i="1"/>
  <c r="D26" i="1"/>
  <c r="B26" i="1"/>
  <c r="AN25" i="1"/>
  <c r="AM25" i="1"/>
  <c r="AJ25" i="1"/>
  <c r="AI25" i="1"/>
  <c r="AF25" i="1"/>
  <c r="AE25" i="1"/>
  <c r="AG25" i="1" s="1"/>
  <c r="AB25" i="1"/>
  <c r="AA25" i="1"/>
  <c r="X25" i="1"/>
  <c r="W25" i="1"/>
  <c r="T25" i="1"/>
  <c r="U25" i="1" s="1"/>
  <c r="S25" i="1"/>
  <c r="P25" i="1"/>
  <c r="O25" i="1"/>
  <c r="L25" i="1"/>
  <c r="K25" i="1"/>
  <c r="G25" i="1"/>
  <c r="D25" i="1"/>
  <c r="B25" i="1"/>
  <c r="AN24" i="1"/>
  <c r="AM24" i="1"/>
  <c r="AJ24" i="1"/>
  <c r="AI24" i="1"/>
  <c r="AF24" i="1"/>
  <c r="AE24" i="1"/>
  <c r="AB24" i="1"/>
  <c r="AA24" i="1"/>
  <c r="AC24" i="1" s="1"/>
  <c r="X24" i="1"/>
  <c r="Y24" i="1" s="1"/>
  <c r="W24" i="1"/>
  <c r="T24" i="1"/>
  <c r="S24" i="1"/>
  <c r="P24" i="1"/>
  <c r="O24" i="1"/>
  <c r="L24" i="1"/>
  <c r="K24" i="1"/>
  <c r="G24" i="1"/>
  <c r="D24" i="1"/>
  <c r="B24" i="1"/>
  <c r="AN23" i="1"/>
  <c r="AO23" i="1" s="1"/>
  <c r="AM23" i="1"/>
  <c r="AJ23" i="1"/>
  <c r="AI23" i="1"/>
  <c r="AF23" i="1"/>
  <c r="AE23" i="1"/>
  <c r="AB23" i="1"/>
  <c r="AA23" i="1"/>
  <c r="X23" i="1"/>
  <c r="W23" i="1"/>
  <c r="T23" i="1"/>
  <c r="S23" i="1"/>
  <c r="P23" i="1"/>
  <c r="O23" i="1"/>
  <c r="L23" i="1"/>
  <c r="K23" i="1"/>
  <c r="G23" i="1"/>
  <c r="D23" i="1"/>
  <c r="B23" i="1"/>
  <c r="AN22" i="1"/>
  <c r="AM22" i="1"/>
  <c r="AJ22" i="1"/>
  <c r="AI22" i="1"/>
  <c r="AF22" i="1"/>
  <c r="AE22" i="1"/>
  <c r="AB22" i="1"/>
  <c r="AA22" i="1"/>
  <c r="X22" i="1"/>
  <c r="W22" i="1"/>
  <c r="T22" i="1"/>
  <c r="S22" i="1"/>
  <c r="U22" i="1" s="1"/>
  <c r="P22" i="1"/>
  <c r="Q22" i="1" s="1"/>
  <c r="O22" i="1"/>
  <c r="L22" i="1"/>
  <c r="K22" i="1"/>
  <c r="M22" i="1" s="1"/>
  <c r="G22" i="1"/>
  <c r="D22" i="1"/>
  <c r="B22" i="1"/>
  <c r="AN21" i="1"/>
  <c r="AM21" i="1"/>
  <c r="AJ21" i="1"/>
  <c r="AI21" i="1"/>
  <c r="AF21" i="1"/>
  <c r="AE21" i="1"/>
  <c r="AB21" i="1"/>
  <c r="AC21" i="1" s="1"/>
  <c r="AA21" i="1"/>
  <c r="X21" i="1"/>
  <c r="W21" i="1"/>
  <c r="Y21" i="1" s="1"/>
  <c r="T21" i="1"/>
  <c r="S21" i="1"/>
  <c r="P21" i="1"/>
  <c r="Q21" i="1" s="1"/>
  <c r="O21" i="1"/>
  <c r="L21" i="1"/>
  <c r="K21" i="1"/>
  <c r="G21" i="1"/>
  <c r="D21" i="1"/>
  <c r="B21" i="1"/>
  <c r="AN20" i="1"/>
  <c r="AM20" i="1"/>
  <c r="AJ20" i="1"/>
  <c r="AI20" i="1"/>
  <c r="AF20" i="1"/>
  <c r="AE20" i="1"/>
  <c r="AB20" i="1"/>
  <c r="AA20" i="1"/>
  <c r="AC20" i="1" s="1"/>
  <c r="X20" i="1"/>
  <c r="Y20" i="1" s="1"/>
  <c r="W20" i="1"/>
  <c r="T20" i="1"/>
  <c r="S20" i="1"/>
  <c r="P20" i="1"/>
  <c r="O20" i="1"/>
  <c r="L20" i="1"/>
  <c r="K20" i="1"/>
  <c r="M20" i="1" s="1"/>
  <c r="G20" i="1"/>
  <c r="D20" i="1"/>
  <c r="B20" i="1"/>
  <c r="AN19" i="1"/>
  <c r="AM19" i="1"/>
  <c r="AJ19" i="1"/>
  <c r="AK19" i="1" s="1"/>
  <c r="AI19" i="1"/>
  <c r="AF19" i="1"/>
  <c r="AE19" i="1"/>
  <c r="AB19" i="1"/>
  <c r="AC19" i="1" s="1"/>
  <c r="AA19" i="1"/>
  <c r="X19" i="1"/>
  <c r="W19" i="1"/>
  <c r="T19" i="1"/>
  <c r="S19" i="1"/>
  <c r="P19" i="1"/>
  <c r="O19" i="1"/>
  <c r="L19" i="1"/>
  <c r="M19" i="1" s="1"/>
  <c r="K19" i="1"/>
  <c r="G19" i="1"/>
  <c r="D19" i="1"/>
  <c r="B19" i="1"/>
  <c r="AN18" i="1"/>
  <c r="AM18" i="1"/>
  <c r="AJ18" i="1"/>
  <c r="AK18" i="1" s="1"/>
  <c r="AI18" i="1"/>
  <c r="AF18" i="1"/>
  <c r="AE18" i="1"/>
  <c r="AB18" i="1"/>
  <c r="AC18" i="1" s="1"/>
  <c r="AA18" i="1"/>
  <c r="X18" i="1"/>
  <c r="W18" i="1"/>
  <c r="Y18" i="1" s="1"/>
  <c r="T18" i="1"/>
  <c r="S18" i="1"/>
  <c r="P18" i="1"/>
  <c r="O18" i="1"/>
  <c r="L18" i="1"/>
  <c r="M18" i="1" s="1"/>
  <c r="K18" i="1"/>
  <c r="G18" i="1"/>
  <c r="D18" i="1"/>
  <c r="B18" i="1"/>
  <c r="AN17" i="1"/>
  <c r="AO17" i="1" s="1"/>
  <c r="AM17" i="1"/>
  <c r="AJ17" i="1"/>
  <c r="AI17" i="1"/>
  <c r="AF17" i="1"/>
  <c r="AG17" i="1" s="1"/>
  <c r="AE17" i="1"/>
  <c r="AB17" i="1"/>
  <c r="AA17" i="1"/>
  <c r="AC17" i="1" s="1"/>
  <c r="X17" i="1"/>
  <c r="W17" i="1"/>
  <c r="T17" i="1"/>
  <c r="S17" i="1"/>
  <c r="P17" i="1"/>
  <c r="O17" i="1"/>
  <c r="L17" i="1"/>
  <c r="K17" i="1"/>
  <c r="G17" i="1"/>
  <c r="D17" i="1"/>
  <c r="B17" i="1"/>
  <c r="AN16" i="1"/>
  <c r="AO16" i="1" s="1"/>
  <c r="AM16" i="1"/>
  <c r="AJ16" i="1"/>
  <c r="AI16" i="1"/>
  <c r="AK16" i="1" s="1"/>
  <c r="AF16" i="1"/>
  <c r="AE16" i="1"/>
  <c r="AB16" i="1"/>
  <c r="AA16" i="1"/>
  <c r="X16" i="1"/>
  <c r="Y16" i="1" s="1"/>
  <c r="W16" i="1"/>
  <c r="T16" i="1"/>
  <c r="S16" i="1"/>
  <c r="P16" i="1"/>
  <c r="O16" i="1"/>
  <c r="L16" i="1"/>
  <c r="M16" i="1" s="1"/>
  <c r="K16" i="1"/>
  <c r="G16" i="1"/>
  <c r="D16" i="1"/>
  <c r="B16" i="1"/>
  <c r="AN15" i="1"/>
  <c r="AM15" i="1"/>
  <c r="AJ15" i="1"/>
  <c r="AI15" i="1"/>
  <c r="AF15" i="1"/>
  <c r="AE15" i="1"/>
  <c r="AB15" i="1"/>
  <c r="AA15" i="1"/>
  <c r="X15" i="1"/>
  <c r="Y15" i="1" s="1"/>
  <c r="W15" i="1"/>
  <c r="T15" i="1"/>
  <c r="S15" i="1"/>
  <c r="P15" i="1"/>
  <c r="Q15" i="1" s="1"/>
  <c r="O15" i="1"/>
  <c r="L15" i="1"/>
  <c r="K15" i="1"/>
  <c r="G15" i="1"/>
  <c r="D15" i="1"/>
  <c r="B15" i="1"/>
  <c r="AN14" i="1"/>
  <c r="AM14" i="1"/>
  <c r="AJ14" i="1"/>
  <c r="AI14" i="1"/>
  <c r="AF14" i="1"/>
  <c r="AE14" i="1"/>
  <c r="AB14" i="1"/>
  <c r="AA14" i="1"/>
  <c r="X14" i="1"/>
  <c r="W14" i="1"/>
  <c r="T14" i="1"/>
  <c r="S14" i="1"/>
  <c r="U14" i="1" s="1"/>
  <c r="P14" i="1"/>
  <c r="Q14" i="1" s="1"/>
  <c r="O14" i="1"/>
  <c r="L14" i="1"/>
  <c r="K14" i="1"/>
  <c r="G14" i="1"/>
  <c r="D14" i="1"/>
  <c r="B14" i="1"/>
  <c r="AN13" i="1"/>
  <c r="AM13" i="1"/>
  <c r="AO13" i="1" s="1"/>
  <c r="AJ13" i="1"/>
  <c r="AI13" i="1"/>
  <c r="AF13" i="1"/>
  <c r="AE13" i="1"/>
  <c r="AB13" i="1"/>
  <c r="AA13" i="1"/>
  <c r="X13" i="1"/>
  <c r="W13" i="1"/>
  <c r="T13" i="1"/>
  <c r="S13" i="1"/>
  <c r="P13" i="1"/>
  <c r="O13" i="1"/>
  <c r="Q13" i="1" s="1"/>
  <c r="L13" i="1"/>
  <c r="M13" i="1" s="1"/>
  <c r="K13" i="1"/>
  <c r="G13" i="1"/>
  <c r="D13" i="1"/>
  <c r="B13" i="1"/>
  <c r="AN12" i="1"/>
  <c r="AM12" i="1"/>
  <c r="AJ12" i="1"/>
  <c r="AI12" i="1"/>
  <c r="AF12" i="1"/>
  <c r="AE12" i="1"/>
  <c r="AC12" i="1"/>
  <c r="AB12" i="1"/>
  <c r="AA12" i="1"/>
  <c r="X12" i="1"/>
  <c r="W12" i="1"/>
  <c r="T12" i="1"/>
  <c r="S12" i="1"/>
  <c r="P12" i="1"/>
  <c r="O12" i="1"/>
  <c r="Q12" i="1" s="1"/>
  <c r="L12" i="1"/>
  <c r="K12" i="1"/>
  <c r="G12" i="1"/>
  <c r="D12" i="1"/>
  <c r="B12" i="1"/>
  <c r="BL35" i="2" l="1"/>
  <c r="BM33" i="2"/>
  <c r="U17" i="1"/>
  <c r="AO19" i="1"/>
  <c r="U24" i="1"/>
  <c r="AC28" i="1"/>
  <c r="AM31" i="2"/>
  <c r="AM39" i="2" s="1"/>
  <c r="EA31" i="2"/>
  <c r="EC31" i="2" s="1"/>
  <c r="JI13" i="2"/>
  <c r="Q21" i="2"/>
  <c r="AG21" i="2"/>
  <c r="AW21" i="2"/>
  <c r="BI21" i="2"/>
  <c r="HM21" i="2"/>
  <c r="JA23" i="2"/>
  <c r="JI23" i="2"/>
  <c r="EC24" i="2"/>
  <c r="FA24" i="2"/>
  <c r="FI24" i="2"/>
  <c r="HI24" i="2"/>
  <c r="FI25" i="2"/>
  <c r="IK27" i="2"/>
  <c r="FE28" i="2"/>
  <c r="FM28" i="2"/>
  <c r="FU28" i="2"/>
  <c r="GS28" i="2"/>
  <c r="HI28" i="2"/>
  <c r="GK30" i="2"/>
  <c r="AF35" i="2"/>
  <c r="AG35" i="2" s="1"/>
  <c r="AG33" i="2"/>
  <c r="GC33" i="2"/>
  <c r="GO33" i="2"/>
  <c r="HK35" i="2"/>
  <c r="HM33" i="2"/>
  <c r="Q33" i="4"/>
  <c r="I30" i="3"/>
  <c r="AY37" i="4"/>
  <c r="Y12" i="1"/>
  <c r="AG13" i="1"/>
  <c r="AG14" i="1"/>
  <c r="Y19" i="1"/>
  <c r="AG20" i="1"/>
  <c r="M24" i="1"/>
  <c r="M32" i="1"/>
  <c r="AJ34" i="1"/>
  <c r="AK34" i="1" s="1"/>
  <c r="BE14" i="2"/>
  <c r="U15" i="2"/>
  <c r="HU15" i="2"/>
  <c r="EW16" i="2"/>
  <c r="AS17" i="2"/>
  <c r="BE17" i="2"/>
  <c r="EW17" i="2"/>
  <c r="FE17" i="2"/>
  <c r="GK17" i="2"/>
  <c r="HA17" i="2"/>
  <c r="Q18" i="2"/>
  <c r="BU18" i="2"/>
  <c r="AO12" i="1"/>
  <c r="U15" i="1"/>
  <c r="AK15" i="1"/>
  <c r="Q18" i="1"/>
  <c r="U20" i="1"/>
  <c r="M21" i="1"/>
  <c r="AC23" i="1"/>
  <c r="AO25" i="1"/>
  <c r="M27" i="1"/>
  <c r="AK27" i="1"/>
  <c r="Q29" i="1"/>
  <c r="D34" i="1"/>
  <c r="W34" i="1"/>
  <c r="AE34" i="1"/>
  <c r="AM34" i="1"/>
  <c r="AO34" i="1" s="1"/>
  <c r="Y33" i="1"/>
  <c r="AG33" i="1"/>
  <c r="AO33" i="1"/>
  <c r="Q13" i="2"/>
  <c r="X31" i="2"/>
  <c r="AG13" i="2"/>
  <c r="AU31" i="2"/>
  <c r="AU39" i="2" s="1"/>
  <c r="CR31" i="2"/>
  <c r="CR39" i="2" s="1"/>
  <c r="CS39" i="2" s="1"/>
  <c r="DG31" i="2"/>
  <c r="DG39" i="2" s="1"/>
  <c r="EB31" i="2"/>
  <c r="GC13" i="2"/>
  <c r="IG13" i="2"/>
  <c r="CC14" i="2"/>
  <c r="ES14" i="2"/>
  <c r="FA14" i="2"/>
  <c r="FI14" i="2"/>
  <c r="AK15" i="2"/>
  <c r="GK15" i="2"/>
  <c r="GS15" i="2"/>
  <c r="JA19" i="2"/>
  <c r="IS20" i="2"/>
  <c r="JA20" i="2"/>
  <c r="IK21" i="2"/>
  <c r="CG22" i="2"/>
  <c r="HY22" i="2"/>
  <c r="AS23" i="2"/>
  <c r="CS23" i="2"/>
  <c r="Y13" i="1"/>
  <c r="AG19" i="1"/>
  <c r="AG22" i="1"/>
  <c r="AK24" i="1"/>
  <c r="Q26" i="1"/>
  <c r="AK28" i="1"/>
  <c r="AC29" i="1"/>
  <c r="AB34" i="1"/>
  <c r="AC34" i="1" s="1"/>
  <c r="AE31" i="2"/>
  <c r="AE39" i="2" s="1"/>
  <c r="BE13" i="2"/>
  <c r="DL31" i="2"/>
  <c r="EQ31" i="2"/>
  <c r="EQ39" i="2" s="1"/>
  <c r="GS14" i="2"/>
  <c r="JE14" i="2"/>
  <c r="AW15" i="2"/>
  <c r="BI15" i="2"/>
  <c r="BQ15" i="2"/>
  <c r="IC15" i="2"/>
  <c r="IS15" i="2"/>
  <c r="Y16" i="2"/>
  <c r="AC17" i="2"/>
  <c r="FU17" i="2"/>
  <c r="D30" i="1"/>
  <c r="AG15" i="1"/>
  <c r="U18" i="1"/>
  <c r="Q23" i="1"/>
  <c r="AC25" i="1"/>
  <c r="U33" i="1"/>
  <c r="K31" i="2"/>
  <c r="AA31" i="2"/>
  <c r="AA39" i="2" s="1"/>
  <c r="AI31" i="2"/>
  <c r="AO13" i="2"/>
  <c r="BP31" i="2"/>
  <c r="BX31" i="2"/>
  <c r="ES13" i="2"/>
  <c r="AK19" i="2"/>
  <c r="DA19" i="2"/>
  <c r="DY19" i="2"/>
  <c r="EG19" i="2"/>
  <c r="GK24" i="2"/>
  <c r="BQ28" i="2"/>
  <c r="CO29" i="2"/>
  <c r="HY29" i="2"/>
  <c r="HE30" i="2"/>
  <c r="HM30" i="2"/>
  <c r="BK35" i="2"/>
  <c r="CU35" i="2"/>
  <c r="DK35" i="2"/>
  <c r="EU35" i="2"/>
  <c r="EW33" i="2"/>
  <c r="IR35" i="2"/>
  <c r="IS35" i="2" s="1"/>
  <c r="IS33" i="2"/>
  <c r="I24" i="3"/>
  <c r="G24" i="3"/>
  <c r="BY33" i="4"/>
  <c r="BW37" i="4"/>
  <c r="I28" i="4"/>
  <c r="G27" i="4"/>
  <c r="CW14" i="2"/>
  <c r="DU14" i="2"/>
  <c r="EO14" i="2"/>
  <c r="EW14" i="2"/>
  <c r="FM14" i="2"/>
  <c r="GK14" i="2"/>
  <c r="GW14" i="2"/>
  <c r="IS14" i="2"/>
  <c r="JA14" i="2"/>
  <c r="Q15" i="2"/>
  <c r="BE15" i="2"/>
  <c r="CG15" i="2"/>
  <c r="FA15" i="2"/>
  <c r="HQ15" i="2"/>
  <c r="AK16" i="2"/>
  <c r="BE16" i="2"/>
  <c r="BM16" i="2"/>
  <c r="EK16" i="2"/>
  <c r="HE16" i="2"/>
  <c r="AW18" i="2"/>
  <c r="BY18" i="2"/>
  <c r="CO18" i="2"/>
  <c r="EO18" i="2"/>
  <c r="EW18" i="2"/>
  <c r="FU18" i="2"/>
  <c r="GS18" i="2"/>
  <c r="HI18" i="2"/>
  <c r="IG18" i="2"/>
  <c r="JE18" i="2"/>
  <c r="BM21" i="2"/>
  <c r="DA21" i="2"/>
  <c r="DI21" i="2"/>
  <c r="EG21" i="2"/>
  <c r="EO21" i="2"/>
  <c r="FE21" i="2"/>
  <c r="FU21" i="2"/>
  <c r="GK21" i="2"/>
  <c r="IO21" i="2"/>
  <c r="M22" i="2"/>
  <c r="IC22" i="2"/>
  <c r="CW23" i="2"/>
  <c r="AS24" i="2"/>
  <c r="BE24" i="2"/>
  <c r="BU24" i="2"/>
  <c r="CC24" i="2"/>
  <c r="CK24" i="2"/>
  <c r="GG24" i="2"/>
  <c r="AW25" i="2"/>
  <c r="BI25" i="2"/>
  <c r="CO25" i="2"/>
  <c r="HE25" i="2"/>
  <c r="U26" i="2"/>
  <c r="AC26" i="2"/>
  <c r="HA26" i="2"/>
  <c r="JI26" i="2"/>
  <c r="BU29" i="2"/>
  <c r="CK30" i="2"/>
  <c r="DU30" i="2"/>
  <c r="EC30" i="2"/>
  <c r="FA30" i="2"/>
  <c r="HA30" i="2"/>
  <c r="AT39" i="2"/>
  <c r="K35" i="2"/>
  <c r="M33" i="2"/>
  <c r="BP35" i="2"/>
  <c r="BP39" i="2" s="1"/>
  <c r="CF35" i="2"/>
  <c r="FH35" i="2"/>
  <c r="FI35" i="2" s="1"/>
  <c r="FI33" i="2"/>
  <c r="FI34" i="2"/>
  <c r="O39" i="3"/>
  <c r="I14" i="3"/>
  <c r="E26" i="5"/>
  <c r="E33" i="5" s="1"/>
  <c r="E41" i="5" s="1"/>
  <c r="E11" i="4"/>
  <c r="E29" i="4" s="1"/>
  <c r="I11" i="4"/>
  <c r="JA15" i="2"/>
  <c r="JI15" i="2"/>
  <c r="BU16" i="2"/>
  <c r="CW16" i="2"/>
  <c r="DM16" i="2"/>
  <c r="FM16" i="2"/>
  <c r="DM17" i="2"/>
  <c r="EC17" i="2"/>
  <c r="HI17" i="2"/>
  <c r="HQ17" i="2"/>
  <c r="JA17" i="2"/>
  <c r="JI17" i="2"/>
  <c r="AO18" i="2"/>
  <c r="EC18" i="2"/>
  <c r="AC20" i="2"/>
  <c r="CO20" i="2"/>
  <c r="EG20" i="2"/>
  <c r="FM20" i="2"/>
  <c r="GS20" i="2"/>
  <c r="HY20" i="2"/>
  <c r="JE21" i="2"/>
  <c r="JM21" i="2"/>
  <c r="CO22" i="2"/>
  <c r="GS22" i="2"/>
  <c r="HI22" i="2"/>
  <c r="HQ22" i="2"/>
  <c r="IS22" i="2"/>
  <c r="JA22" i="2"/>
  <c r="JI22" i="2"/>
  <c r="BM23" i="2"/>
  <c r="CC23" i="2"/>
  <c r="CK23" i="2"/>
  <c r="DM23" i="2"/>
  <c r="EC23" i="2"/>
  <c r="EK23" i="2"/>
  <c r="FQ23" i="2"/>
  <c r="FY23" i="2"/>
  <c r="HQ23" i="2"/>
  <c r="IG23" i="2"/>
  <c r="IO23" i="2"/>
  <c r="FE24" i="2"/>
  <c r="GS24" i="2"/>
  <c r="IC24" i="2"/>
  <c r="JA24" i="2"/>
  <c r="JI24" i="2"/>
  <c r="CW25" i="2"/>
  <c r="DE25" i="2"/>
  <c r="GO25" i="2"/>
  <c r="GW25" i="2"/>
  <c r="JI25" i="2"/>
  <c r="Q26" i="2"/>
  <c r="CK26" i="2"/>
  <c r="CS26" i="2"/>
  <c r="DA26" i="2"/>
  <c r="FA26" i="2"/>
  <c r="FI26" i="2"/>
  <c r="FQ26" i="2"/>
  <c r="HI26" i="2"/>
  <c r="IS26" i="2"/>
  <c r="CO27" i="2"/>
  <c r="CW27" i="2"/>
  <c r="EW27" i="2"/>
  <c r="FM27" i="2"/>
  <c r="FU27" i="2"/>
  <c r="GC27" i="2"/>
  <c r="GS27" i="2"/>
  <c r="IS27" i="2"/>
  <c r="JA27" i="2"/>
  <c r="CG28" i="2"/>
  <c r="CO28" i="2"/>
  <c r="FI28" i="2"/>
  <c r="GO28" i="2"/>
  <c r="GW28" i="2"/>
  <c r="HQ28" i="2"/>
  <c r="IK28" i="2"/>
  <c r="JI28" i="2"/>
  <c r="AO29" i="2"/>
  <c r="DQ29" i="2"/>
  <c r="EC29" i="2"/>
  <c r="EK29" i="2"/>
  <c r="ES29" i="2"/>
  <c r="M30" i="2"/>
  <c r="BI30" i="2"/>
  <c r="FI30" i="2"/>
  <c r="JE30" i="2"/>
  <c r="DV39" i="2"/>
  <c r="FB39" i="2"/>
  <c r="HN39" i="2"/>
  <c r="L35" i="2"/>
  <c r="EF35" i="2"/>
  <c r="EV35" i="2"/>
  <c r="EW35" i="2" s="1"/>
  <c r="FC35" i="2"/>
  <c r="FP35" i="2"/>
  <c r="GE35" i="2"/>
  <c r="HY33" i="2"/>
  <c r="IN35" i="2"/>
  <c r="IZ35" i="2"/>
  <c r="AK34" i="2"/>
  <c r="DE34" i="2"/>
  <c r="DU34" i="2"/>
  <c r="EC34" i="2"/>
  <c r="GW34" i="2"/>
  <c r="HE34" i="2"/>
  <c r="HM34" i="2"/>
  <c r="HU34" i="2"/>
  <c r="JE34" i="2"/>
  <c r="I34" i="3"/>
  <c r="I26" i="3"/>
  <c r="AY39" i="3"/>
  <c r="I22" i="3"/>
  <c r="AI39" i="3"/>
  <c r="C31" i="3"/>
  <c r="I16" i="3"/>
  <c r="Y33" i="4"/>
  <c r="BM33" i="4"/>
  <c r="CC15" i="2"/>
  <c r="DU15" i="2"/>
  <c r="GC15" i="2"/>
  <c r="IG15" i="2"/>
  <c r="IW15" i="2"/>
  <c r="U16" i="2"/>
  <c r="AG16" i="2"/>
  <c r="BI16" i="2"/>
  <c r="DQ16" i="2"/>
  <c r="ES16" i="2"/>
  <c r="GK16" i="2"/>
  <c r="HI16" i="2"/>
  <c r="HY16" i="2"/>
  <c r="JI16" i="2"/>
  <c r="M17" i="2"/>
  <c r="Y17" i="2"/>
  <c r="BM17" i="2"/>
  <c r="DA17" i="2"/>
  <c r="DQ17" i="2"/>
  <c r="FQ17" i="2"/>
  <c r="FY17" i="2"/>
  <c r="GO17" i="2"/>
  <c r="HU17" i="2"/>
  <c r="U18" i="2"/>
  <c r="BQ18" i="2"/>
  <c r="CC18" i="2"/>
  <c r="DI18" i="2"/>
  <c r="EK18" i="2"/>
  <c r="ES18" i="2"/>
  <c r="FA18" i="2"/>
  <c r="FI18" i="2"/>
  <c r="GW18" i="2"/>
  <c r="HM18" i="2"/>
  <c r="HU18" i="2"/>
  <c r="JA18" i="2"/>
  <c r="Y19" i="2"/>
  <c r="AG19" i="2"/>
  <c r="BQ19" i="2"/>
  <c r="BY19" i="2"/>
  <c r="CG19" i="2"/>
  <c r="DE19" i="2"/>
  <c r="EC19" i="2"/>
  <c r="FQ19" i="2"/>
  <c r="HA19" i="2"/>
  <c r="IO19" i="2"/>
  <c r="IW19" i="2"/>
  <c r="Y20" i="2"/>
  <c r="AG20" i="2"/>
  <c r="CK20" i="2"/>
  <c r="CS20" i="2"/>
  <c r="DU20" i="2"/>
  <c r="FI20" i="2"/>
  <c r="GG20" i="2"/>
  <c r="HU20" i="2"/>
  <c r="BE21" i="2"/>
  <c r="CO21" i="2"/>
  <c r="CW21" i="2"/>
  <c r="DE21" i="2"/>
  <c r="DU21" i="2"/>
  <c r="EC21" i="2"/>
  <c r="GS21" i="2"/>
  <c r="HA21" i="2"/>
  <c r="IS21" i="2"/>
  <c r="AW22" i="2"/>
  <c r="FY22" i="2"/>
  <c r="JE22" i="2"/>
  <c r="FM23" i="2"/>
  <c r="GO23" i="2"/>
  <c r="HU23" i="2"/>
  <c r="JE23" i="2"/>
  <c r="BQ24" i="2"/>
  <c r="FM24" i="2"/>
  <c r="FU24" i="2"/>
  <c r="M25" i="2"/>
  <c r="U25" i="2"/>
  <c r="AK25" i="2"/>
  <c r="AS25" i="2"/>
  <c r="BM25" i="2"/>
  <c r="BU25" i="2"/>
  <c r="CC25" i="2"/>
  <c r="DI25" i="2"/>
  <c r="FE25" i="2"/>
  <c r="FM25" i="2"/>
  <c r="HM25" i="2"/>
  <c r="CG26" i="2"/>
  <c r="DQ26" i="2"/>
  <c r="DY26" i="2"/>
  <c r="FM26" i="2"/>
  <c r="HQ26" i="2"/>
  <c r="HY26" i="2"/>
  <c r="DA27" i="2"/>
  <c r="DI27" i="2"/>
  <c r="GO27" i="2"/>
  <c r="FE29" i="2"/>
  <c r="BE30" i="2"/>
  <c r="DI30" i="2"/>
  <c r="EO30" i="2"/>
  <c r="HQ30" i="2"/>
  <c r="DZ39" i="2"/>
  <c r="IH39" i="2"/>
  <c r="AV35" i="2"/>
  <c r="AW35" i="2" s="1"/>
  <c r="BH35" i="2"/>
  <c r="BW35" i="2"/>
  <c r="CE35" i="2"/>
  <c r="CM35" i="2"/>
  <c r="GF35" i="2"/>
  <c r="IU35" i="2"/>
  <c r="JH35" i="2"/>
  <c r="JI35" i="2" s="1"/>
  <c r="AW34" i="2"/>
  <c r="JA34" i="2"/>
  <c r="CI39" i="3"/>
  <c r="I23" i="3"/>
  <c r="I25" i="3"/>
  <c r="AA39" i="3"/>
  <c r="C29" i="4"/>
  <c r="C37" i="4" s="1"/>
  <c r="C38" i="4" s="1"/>
  <c r="I22" i="4"/>
  <c r="I16" i="4"/>
  <c r="G14" i="4"/>
  <c r="BK37" i="4"/>
  <c r="O37" i="4"/>
  <c r="AK35" i="3"/>
  <c r="I26" i="5"/>
  <c r="H33" i="5"/>
  <c r="F33" i="5"/>
  <c r="F41" i="5" s="1"/>
  <c r="AW29" i="4"/>
  <c r="AV37" i="4"/>
  <c r="AW37" i="4" s="1"/>
  <c r="L37" i="4"/>
  <c r="M37" i="4" s="1"/>
  <c r="M29" i="4"/>
  <c r="BH37" i="4"/>
  <c r="BI37" i="4" s="1"/>
  <c r="BI29" i="4"/>
  <c r="I23" i="4"/>
  <c r="G23" i="4"/>
  <c r="AR37" i="4"/>
  <c r="AS37" i="4" s="1"/>
  <c r="AS29" i="4"/>
  <c r="E33" i="4"/>
  <c r="BE29" i="4"/>
  <c r="BD37" i="4"/>
  <c r="BE37" i="4" s="1"/>
  <c r="M33" i="4"/>
  <c r="BX37" i="4"/>
  <c r="BY37" i="4" s="1"/>
  <c r="BY29" i="4"/>
  <c r="I21" i="4"/>
  <c r="G21" i="4"/>
  <c r="BP37" i="4"/>
  <c r="BQ37" i="4" s="1"/>
  <c r="BQ29" i="4"/>
  <c r="I24" i="4"/>
  <c r="G20" i="4"/>
  <c r="G28" i="4"/>
  <c r="I32" i="4"/>
  <c r="G32" i="4"/>
  <c r="G33" i="4" s="1"/>
  <c r="G22" i="4"/>
  <c r="I12" i="4"/>
  <c r="Y29" i="4"/>
  <c r="X37" i="4"/>
  <c r="Y37" i="4" s="1"/>
  <c r="I13" i="4"/>
  <c r="H29" i="4"/>
  <c r="AZ37" i="4"/>
  <c r="BA37" i="4" s="1"/>
  <c r="BA29" i="4"/>
  <c r="BM29" i="4"/>
  <c r="BL37" i="4"/>
  <c r="BM37" i="4" s="1"/>
  <c r="I15" i="4"/>
  <c r="G15" i="4"/>
  <c r="G19" i="4"/>
  <c r="Q29" i="4"/>
  <c r="P37" i="4"/>
  <c r="T37" i="4"/>
  <c r="U37" i="4" s="1"/>
  <c r="U29" i="4"/>
  <c r="I26" i="4"/>
  <c r="G26" i="4"/>
  <c r="I18" i="4"/>
  <c r="G18" i="4"/>
  <c r="I17" i="4"/>
  <c r="AO29" i="4"/>
  <c r="AN37" i="4"/>
  <c r="AO37" i="4" s="1"/>
  <c r="AJ37" i="4"/>
  <c r="AK37" i="4" s="1"/>
  <c r="AK29" i="4"/>
  <c r="BT37" i="4"/>
  <c r="BU37" i="4" s="1"/>
  <c r="H33" i="4"/>
  <c r="I33" i="4" s="1"/>
  <c r="I31" i="4"/>
  <c r="I28" i="3"/>
  <c r="G28" i="3"/>
  <c r="H35" i="3"/>
  <c r="I33" i="3"/>
  <c r="G33" i="3"/>
  <c r="E13" i="3"/>
  <c r="E31" i="3" s="1"/>
  <c r="BE31" i="3"/>
  <c r="BD39" i="3"/>
  <c r="BE39" i="3" s="1"/>
  <c r="AJ39" i="3"/>
  <c r="AK39" i="3" s="1"/>
  <c r="AK31" i="3"/>
  <c r="AR39" i="3"/>
  <c r="AS39" i="3" s="1"/>
  <c r="AS31" i="3"/>
  <c r="AO31" i="3"/>
  <c r="AN39" i="3"/>
  <c r="AO39" i="3" s="1"/>
  <c r="C35" i="3"/>
  <c r="E33" i="3"/>
  <c r="E35" i="3" s="1"/>
  <c r="CV39" i="3"/>
  <c r="CW39" i="3" s="1"/>
  <c r="CW31" i="3"/>
  <c r="CM39" i="3"/>
  <c r="CO39" i="3" s="1"/>
  <c r="CS31" i="3"/>
  <c r="CR39" i="3"/>
  <c r="CS39" i="3" s="1"/>
  <c r="AW31" i="3"/>
  <c r="AV39" i="3"/>
  <c r="AW39" i="3" s="1"/>
  <c r="BM31" i="3"/>
  <c r="BL39" i="3"/>
  <c r="BM39" i="3" s="1"/>
  <c r="H31" i="3"/>
  <c r="I13" i="3"/>
  <c r="Y31" i="3"/>
  <c r="X39" i="3"/>
  <c r="Y39" i="3" s="1"/>
  <c r="G13" i="3"/>
  <c r="DI31" i="3"/>
  <c r="DH39" i="3"/>
  <c r="DI39" i="3" s="1"/>
  <c r="Q31" i="3"/>
  <c r="P39" i="3"/>
  <c r="BP39" i="3"/>
  <c r="BQ39" i="3" s="1"/>
  <c r="BQ31" i="3"/>
  <c r="T39" i="3"/>
  <c r="U31" i="3"/>
  <c r="DD39" i="3"/>
  <c r="DE39" i="3" s="1"/>
  <c r="DE31" i="3"/>
  <c r="L39" i="3"/>
  <c r="M39" i="3" s="1"/>
  <c r="M31" i="3"/>
  <c r="AG31" i="3"/>
  <c r="AF39" i="3"/>
  <c r="AG39" i="3" s="1"/>
  <c r="I20" i="3"/>
  <c r="G20" i="3"/>
  <c r="G14" i="3"/>
  <c r="BX39" i="3"/>
  <c r="BY39" i="3" s="1"/>
  <c r="I27" i="3"/>
  <c r="G27" i="3"/>
  <c r="DA31" i="3"/>
  <c r="CZ39" i="3"/>
  <c r="DA39" i="3" s="1"/>
  <c r="BH39" i="3"/>
  <c r="BI39" i="3" s="1"/>
  <c r="BI31" i="3"/>
  <c r="I15" i="3"/>
  <c r="G15" i="3"/>
  <c r="AZ39" i="3"/>
  <c r="BA39" i="3" s="1"/>
  <c r="BA31" i="3"/>
  <c r="G23" i="3"/>
  <c r="CF39" i="3"/>
  <c r="CG31" i="3"/>
  <c r="G34" i="3"/>
  <c r="I18" i="3"/>
  <c r="G18" i="3"/>
  <c r="CC31" i="3"/>
  <c r="CB39" i="3"/>
  <c r="CC39" i="3" s="1"/>
  <c r="CK31" i="3"/>
  <c r="CJ39" i="3"/>
  <c r="CK39" i="3" s="1"/>
  <c r="BS39" i="3"/>
  <c r="CE39" i="3"/>
  <c r="G22" i="3"/>
  <c r="BU35" i="3"/>
  <c r="BU31" i="3"/>
  <c r="BT39" i="3"/>
  <c r="CO31" i="3"/>
  <c r="DL39" i="3"/>
  <c r="DM39" i="3" s="1"/>
  <c r="DM31" i="3"/>
  <c r="S39" i="3"/>
  <c r="G16" i="3"/>
  <c r="G21" i="3"/>
  <c r="G17" i="3"/>
  <c r="AB39" i="3"/>
  <c r="AC39" i="3" s="1"/>
  <c r="AC31" i="3"/>
  <c r="AE30" i="1"/>
  <c r="AE38" i="1" s="1"/>
  <c r="AG18" i="1"/>
  <c r="AO24" i="1"/>
  <c r="M26" i="1"/>
  <c r="CW15" i="2"/>
  <c r="S30" i="1"/>
  <c r="U30" i="1" s="1"/>
  <c r="AF30" i="1"/>
  <c r="AK13" i="1"/>
  <c r="Y14" i="1"/>
  <c r="AO14" i="1"/>
  <c r="AC15" i="1"/>
  <c r="Q16" i="1"/>
  <c r="AG16" i="1"/>
  <c r="AK20" i="1"/>
  <c r="AO21" i="1"/>
  <c r="AO22" i="1"/>
  <c r="AG29" i="1"/>
  <c r="T34" i="1"/>
  <c r="CF31" i="2"/>
  <c r="Q14" i="2"/>
  <c r="AG14" i="2"/>
  <c r="AS14" i="2"/>
  <c r="EG14" i="2"/>
  <c r="BU15" i="2"/>
  <c r="Q17" i="1"/>
  <c r="U19" i="1"/>
  <c r="EG13" i="2"/>
  <c r="T30" i="1"/>
  <c r="BU13" i="2"/>
  <c r="DI13" i="2"/>
  <c r="HT31" i="2"/>
  <c r="IJ35" i="2"/>
  <c r="IK35" i="2" s="1"/>
  <c r="IK33" i="2"/>
  <c r="U13" i="1"/>
  <c r="AK21" i="1"/>
  <c r="Q28" i="1"/>
  <c r="AF34" i="1"/>
  <c r="AF38" i="1" s="1"/>
  <c r="AG38" i="1" s="1"/>
  <c r="B30" i="1"/>
  <c r="B38" i="1" s="1"/>
  <c r="B39" i="1" s="1"/>
  <c r="W30" i="1"/>
  <c r="W38" i="1" s="1"/>
  <c r="AK12" i="1"/>
  <c r="AC14" i="1"/>
  <c r="U16" i="1"/>
  <c r="Y17" i="1"/>
  <c r="AK17" i="1"/>
  <c r="AO20" i="1"/>
  <c r="AC22" i="1"/>
  <c r="AG23" i="1"/>
  <c r="Q24" i="1"/>
  <c r="AG24" i="1"/>
  <c r="Q25" i="1"/>
  <c r="U26" i="1"/>
  <c r="AG26" i="1"/>
  <c r="U28" i="1"/>
  <c r="AK29" i="1"/>
  <c r="G34" i="1"/>
  <c r="X34" i="1"/>
  <c r="Y34" i="1" s="1"/>
  <c r="AK32" i="1"/>
  <c r="T31" i="2"/>
  <c r="HU13" i="2"/>
  <c r="FU15" i="2"/>
  <c r="HM15" i="2"/>
  <c r="HY15" i="2"/>
  <c r="AI30" i="1"/>
  <c r="AI38" i="1" s="1"/>
  <c r="G30" i="1"/>
  <c r="AM30" i="1"/>
  <c r="AM38" i="1" s="1"/>
  <c r="Q20" i="1"/>
  <c r="AO29" i="1"/>
  <c r="AW13" i="2"/>
  <c r="BK31" i="2"/>
  <c r="BK39" i="2" s="1"/>
  <c r="FC31" i="2"/>
  <c r="FC39" i="2" s="1"/>
  <c r="HH31" i="2"/>
  <c r="IW14" i="2"/>
  <c r="P30" i="1"/>
  <c r="FU14" i="2"/>
  <c r="K30" i="1"/>
  <c r="K38" i="1" s="1"/>
  <c r="BL31" i="2"/>
  <c r="FS31" i="2"/>
  <c r="FS39" i="2" s="1"/>
  <c r="Y23" i="1"/>
  <c r="AC27" i="1"/>
  <c r="AA30" i="1"/>
  <c r="AA38" i="1" s="1"/>
  <c r="AK14" i="1"/>
  <c r="AO15" i="1"/>
  <c r="AC16" i="1"/>
  <c r="AG21" i="1"/>
  <c r="AK22" i="1"/>
  <c r="U23" i="1"/>
  <c r="AK23" i="1"/>
  <c r="Y25" i="1"/>
  <c r="AK25" i="1"/>
  <c r="AO28" i="1"/>
  <c r="O34" i="1"/>
  <c r="AC32" i="1"/>
  <c r="Y13" i="2"/>
  <c r="CN31" i="2"/>
  <c r="CN39" i="2" s="1"/>
  <c r="DC31" i="2"/>
  <c r="EC13" i="2"/>
  <c r="FG31" i="2"/>
  <c r="FG39" i="2" s="1"/>
  <c r="FU13" i="2"/>
  <c r="BU14" i="2"/>
  <c r="GG14" i="2"/>
  <c r="HI14" i="2"/>
  <c r="CS15" i="2"/>
  <c r="AO16" i="2"/>
  <c r="DA16" i="2"/>
  <c r="EO16" i="2"/>
  <c r="IO16" i="2"/>
  <c r="AG17" i="2"/>
  <c r="CW17" i="2"/>
  <c r="FI17" i="2"/>
  <c r="IS17" i="2"/>
  <c r="Y18" i="2"/>
  <c r="CK18" i="2"/>
  <c r="DY18" i="2"/>
  <c r="HY18" i="2"/>
  <c r="JM18" i="2"/>
  <c r="EW19" i="2"/>
  <c r="FY19" i="2"/>
  <c r="AS20" i="2"/>
  <c r="DE20" i="2"/>
  <c r="IC20" i="2"/>
  <c r="AK21" i="2"/>
  <c r="FM21" i="2"/>
  <c r="DY22" i="2"/>
  <c r="FU22" i="2"/>
  <c r="GS23" i="2"/>
  <c r="AO25" i="2"/>
  <c r="JA25" i="2"/>
  <c r="AK26" i="2"/>
  <c r="DM26" i="2"/>
  <c r="IG27" i="2"/>
  <c r="HA28" i="2"/>
  <c r="BM29" i="2"/>
  <c r="GW35" i="2"/>
  <c r="JM34" i="2"/>
  <c r="Q27" i="2"/>
  <c r="FX35" i="2"/>
  <c r="FY35" i="2" s="1"/>
  <c r="FY33" i="2"/>
  <c r="CU31" i="2"/>
  <c r="CU39" i="2" s="1"/>
  <c r="JL31" i="2"/>
  <c r="BI14" i="2"/>
  <c r="CK14" i="2"/>
  <c r="DY14" i="2"/>
  <c r="HY14" i="2"/>
  <c r="JM14" i="2"/>
  <c r="AS15" i="2"/>
  <c r="DI15" i="2"/>
  <c r="FY15" i="2"/>
  <c r="HA15" i="2"/>
  <c r="AS16" i="2"/>
  <c r="EC16" i="2"/>
  <c r="GC16" i="2"/>
  <c r="IG16" i="2"/>
  <c r="JE16" i="2"/>
  <c r="AK17" i="2"/>
  <c r="HY17" i="2"/>
  <c r="IW17" i="2"/>
  <c r="AC18" i="2"/>
  <c r="DM18" i="2"/>
  <c r="FM18" i="2"/>
  <c r="HQ18" i="2"/>
  <c r="IO18" i="2"/>
  <c r="DM19" i="2"/>
  <c r="GC19" i="2"/>
  <c r="AW20" i="2"/>
  <c r="DI20" i="2"/>
  <c r="FU20" i="2"/>
  <c r="IG20" i="2"/>
  <c r="AO21" i="2"/>
  <c r="DQ21" i="2"/>
  <c r="DM22" i="2"/>
  <c r="JM22" i="2"/>
  <c r="BI24" i="2"/>
  <c r="GK25" i="2"/>
  <c r="HA25" i="2"/>
  <c r="EG27" i="2"/>
  <c r="AW29" i="2"/>
  <c r="AC30" i="2"/>
  <c r="T35" i="2"/>
  <c r="U35" i="2" s="1"/>
  <c r="U33" i="2"/>
  <c r="FK35" i="2"/>
  <c r="FM33" i="2"/>
  <c r="EO34" i="2"/>
  <c r="FQ34" i="2"/>
  <c r="EI31" i="2"/>
  <c r="EI39" i="2" s="1"/>
  <c r="EV31" i="2"/>
  <c r="IA31" i="2"/>
  <c r="IA39" i="2" s="1"/>
  <c r="HM14" i="2"/>
  <c r="Y15" i="2"/>
  <c r="DY15" i="2"/>
  <c r="EY35" i="2"/>
  <c r="FA33" i="2"/>
  <c r="BW31" i="2"/>
  <c r="BW39" i="2" s="1"/>
  <c r="CJ31" i="2"/>
  <c r="CY31" i="2"/>
  <c r="CY39" i="2" s="1"/>
  <c r="DK31" i="2"/>
  <c r="DX31" i="2"/>
  <c r="EJ31" i="2"/>
  <c r="EJ39" i="2" s="1"/>
  <c r="EK39" i="2" s="1"/>
  <c r="EW13" i="2"/>
  <c r="GZ31" i="2"/>
  <c r="Y14" i="2"/>
  <c r="AW14" i="2"/>
  <c r="FY14" i="2"/>
  <c r="HQ14" i="2"/>
  <c r="IO14" i="2"/>
  <c r="DM15" i="2"/>
  <c r="EO15" i="2"/>
  <c r="FM15" i="2"/>
  <c r="DI16" i="2"/>
  <c r="EG16" i="2"/>
  <c r="FU16" i="2"/>
  <c r="GS16" i="2"/>
  <c r="CC17" i="2"/>
  <c r="FA17" i="2"/>
  <c r="HM17" i="2"/>
  <c r="DQ18" i="2"/>
  <c r="FE18" i="2"/>
  <c r="GC18" i="2"/>
  <c r="DQ19" i="2"/>
  <c r="GG19" i="2"/>
  <c r="GS19" i="2"/>
  <c r="HE19" i="2"/>
  <c r="HU19" i="2"/>
  <c r="M20" i="2"/>
  <c r="BY20" i="2"/>
  <c r="DM20" i="2"/>
  <c r="EK20" i="2"/>
  <c r="FY20" i="2"/>
  <c r="GW20" i="2"/>
  <c r="IK20" i="2"/>
  <c r="JI20" i="2"/>
  <c r="BQ21" i="2"/>
  <c r="CG21" i="2"/>
  <c r="GG21" i="2"/>
  <c r="BY22" i="2"/>
  <c r="DQ22" i="2"/>
  <c r="EG22" i="2"/>
  <c r="AK23" i="2"/>
  <c r="HM24" i="2"/>
  <c r="Q25" i="2"/>
  <c r="DU25" i="2"/>
  <c r="HU26" i="2"/>
  <c r="JM26" i="2"/>
  <c r="AK29" i="2"/>
  <c r="Q30" i="2"/>
  <c r="IC13" i="2"/>
  <c r="FE14" i="2"/>
  <c r="DQ15" i="2"/>
  <c r="EG17" i="2"/>
  <c r="GS17" i="2"/>
  <c r="BE19" i="2"/>
  <c r="DA23" i="2"/>
  <c r="IS24" i="2"/>
  <c r="AC28" i="2"/>
  <c r="DM29" i="2"/>
  <c r="JI29" i="2"/>
  <c r="DA30" i="2"/>
  <c r="IC30" i="2"/>
  <c r="CJ35" i="2"/>
  <c r="CK35" i="2" s="1"/>
  <c r="CK33" i="2"/>
  <c r="Q34" i="2"/>
  <c r="AS34" i="2"/>
  <c r="CS14" i="2"/>
  <c r="HI15" i="2"/>
  <c r="JM16" i="2"/>
  <c r="BU17" i="2"/>
  <c r="JE17" i="2"/>
  <c r="GG18" i="2"/>
  <c r="BU19" i="2"/>
  <c r="ES19" i="2"/>
  <c r="FI19" i="2"/>
  <c r="HI19" i="2"/>
  <c r="CC20" i="2"/>
  <c r="EO20" i="2"/>
  <c r="HA20" i="2"/>
  <c r="JM20" i="2"/>
  <c r="BU21" i="2"/>
  <c r="CK21" i="2"/>
  <c r="U22" i="2"/>
  <c r="GW22" i="2"/>
  <c r="AG24" i="2"/>
  <c r="AW26" i="2"/>
  <c r="EO26" i="2"/>
  <c r="DA28" i="2"/>
  <c r="HU21" i="2"/>
  <c r="GK22" i="2"/>
  <c r="HM22" i="2"/>
  <c r="AW23" i="2"/>
  <c r="CO23" i="2"/>
  <c r="DQ23" i="2"/>
  <c r="HI23" i="2"/>
  <c r="IK23" i="2"/>
  <c r="U24" i="2"/>
  <c r="AW24" i="2"/>
  <c r="BY24" i="2"/>
  <c r="FQ24" i="2"/>
  <c r="IG24" i="2"/>
  <c r="BE25" i="2"/>
  <c r="BQ25" i="2"/>
  <c r="CG25" i="2"/>
  <c r="CS25" i="2"/>
  <c r="IC25" i="2"/>
  <c r="BM26" i="2"/>
  <c r="EC26" i="2"/>
  <c r="FE26" i="2"/>
  <c r="GW26" i="2"/>
  <c r="BE27" i="2"/>
  <c r="ES27" i="2"/>
  <c r="GG27" i="2"/>
  <c r="EO28" i="2"/>
  <c r="IC28" i="2"/>
  <c r="BY29" i="2"/>
  <c r="FQ29" i="2"/>
  <c r="IW29" i="2"/>
  <c r="AO30" i="2"/>
  <c r="FQ30" i="2"/>
  <c r="BI35" i="2"/>
  <c r="DL35" i="2"/>
  <c r="DM35" i="2" s="1"/>
  <c r="EA35" i="2"/>
  <c r="EC35" i="2" s="1"/>
  <c r="EM35" i="2"/>
  <c r="EZ35" i="2"/>
  <c r="FL35" i="2"/>
  <c r="FM35" i="2" s="1"/>
  <c r="GY35" i="2"/>
  <c r="JK35" i="2"/>
  <c r="BE34" i="2"/>
  <c r="BQ34" i="2"/>
  <c r="DQ34" i="2"/>
  <c r="GC34" i="2"/>
  <c r="IO34" i="2"/>
  <c r="FI21" i="2"/>
  <c r="AC22" i="2"/>
  <c r="AS22" i="2"/>
  <c r="BE22" i="2"/>
  <c r="CS22" i="2"/>
  <c r="DI22" i="2"/>
  <c r="DU22" i="2"/>
  <c r="EK22" i="2"/>
  <c r="EW22" i="2"/>
  <c r="IO22" i="2"/>
  <c r="Y23" i="2"/>
  <c r="EG23" i="2"/>
  <c r="ES23" i="2"/>
  <c r="FI23" i="2"/>
  <c r="FU23" i="2"/>
  <c r="JM23" i="2"/>
  <c r="DA24" i="2"/>
  <c r="ES24" i="2"/>
  <c r="IW24" i="2"/>
  <c r="GC25" i="2"/>
  <c r="JE25" i="2"/>
  <c r="Y26" i="2"/>
  <c r="CC26" i="2"/>
  <c r="CO26" i="2"/>
  <c r="FU26" i="2"/>
  <c r="JA26" i="2"/>
  <c r="CG27" i="2"/>
  <c r="DU27" i="2"/>
  <c r="HI27" i="2"/>
  <c r="IW27" i="2"/>
  <c r="CC28" i="2"/>
  <c r="FQ28" i="2"/>
  <c r="HE28" i="2"/>
  <c r="IS28" i="2"/>
  <c r="IK29" i="2"/>
  <c r="CG30" i="2"/>
  <c r="DE30" i="2"/>
  <c r="GG30" i="2"/>
  <c r="HI30" i="2"/>
  <c r="M35" i="2"/>
  <c r="AW33" i="2"/>
  <c r="DO35" i="2"/>
  <c r="GA35" i="2"/>
  <c r="GM35" i="2"/>
  <c r="GO35" i="2" s="1"/>
  <c r="HL35" i="2"/>
  <c r="HM35" i="2" s="1"/>
  <c r="IM35" i="2"/>
  <c r="IY35" i="2"/>
  <c r="JM33" i="2"/>
  <c r="CG34" i="2"/>
  <c r="ES34" i="2"/>
  <c r="CK25" i="2"/>
  <c r="DM25" i="2"/>
  <c r="BI27" i="2"/>
  <c r="EK27" i="2"/>
  <c r="GK27" i="2"/>
  <c r="GW27" i="2"/>
  <c r="Q28" i="2"/>
  <c r="DE28" i="2"/>
  <c r="ES28" i="2"/>
  <c r="HU28" i="2"/>
  <c r="AC29" i="2"/>
  <c r="BE29" i="2"/>
  <c r="DU29" i="2"/>
  <c r="HM29" i="2"/>
  <c r="EW30" i="2"/>
  <c r="CN35" i="2"/>
  <c r="CZ35" i="2"/>
  <c r="DA35" i="2" s="1"/>
  <c r="FO35" i="2"/>
  <c r="FQ35" i="2" s="1"/>
  <c r="GC35" i="2"/>
  <c r="IA35" i="2"/>
  <c r="JA35" i="2"/>
  <c r="O35" i="2"/>
  <c r="AN35" i="2"/>
  <c r="AO35" i="2" s="1"/>
  <c r="CB35" i="2"/>
  <c r="DC35" i="2"/>
  <c r="DE35" i="2" s="1"/>
  <c r="IC21" i="2"/>
  <c r="JA21" i="2"/>
  <c r="GC22" i="2"/>
  <c r="HU22" i="2"/>
  <c r="BE23" i="2"/>
  <c r="CG23" i="2"/>
  <c r="DI23" i="2"/>
  <c r="HA23" i="2"/>
  <c r="IS23" i="2"/>
  <c r="M24" i="2"/>
  <c r="AO24" i="2"/>
  <c r="FY24" i="2"/>
  <c r="HY24" i="2"/>
  <c r="BY25" i="2"/>
  <c r="DA25" i="2"/>
  <c r="DQ25" i="2"/>
  <c r="EC25" i="2"/>
  <c r="HI25" i="2"/>
  <c r="HU25" i="2"/>
  <c r="BE26" i="2"/>
  <c r="DI26" i="2"/>
  <c r="DU26" i="2"/>
  <c r="EK26" i="2"/>
  <c r="EW26" i="2"/>
  <c r="GO26" i="2"/>
  <c r="BM27" i="2"/>
  <c r="BY27" i="2"/>
  <c r="FA27" i="2"/>
  <c r="IC27" i="2"/>
  <c r="U28" i="2"/>
  <c r="CW28" i="2"/>
  <c r="DI28" i="2"/>
  <c r="EW28" i="2"/>
  <c r="CG29" i="2"/>
  <c r="FI29" i="2"/>
  <c r="FY29" i="2"/>
  <c r="HA29" i="2"/>
  <c r="Y30" i="2"/>
  <c r="EK30" i="2"/>
  <c r="P35" i="2"/>
  <c r="AB35" i="2"/>
  <c r="AC35" i="2" s="1"/>
  <c r="AQ35" i="2"/>
  <c r="AS35" i="2" s="1"/>
  <c r="HE33" i="2"/>
  <c r="CK34" i="2"/>
  <c r="CW34" i="2"/>
  <c r="EW34" i="2"/>
  <c r="HI34" i="2"/>
  <c r="GO21" i="2"/>
  <c r="HE21" i="2"/>
  <c r="BM22" i="2"/>
  <c r="EC22" i="2"/>
  <c r="FE22" i="2"/>
  <c r="IW22" i="2"/>
  <c r="GC23" i="2"/>
  <c r="DI24" i="2"/>
  <c r="DY24" i="2"/>
  <c r="EK24" i="2"/>
  <c r="HA24" i="2"/>
  <c r="Y25" i="2"/>
  <c r="IG26" i="2"/>
  <c r="AK28" i="2"/>
  <c r="JA28" i="2"/>
  <c r="AS29" i="2"/>
  <c r="DI29" i="2"/>
  <c r="GC29" i="2"/>
  <c r="GO29" i="2"/>
  <c r="HQ29" i="2"/>
  <c r="IS29" i="2"/>
  <c r="DM30" i="2"/>
  <c r="IO30" i="2"/>
  <c r="Q33" i="2"/>
  <c r="BC35" i="2"/>
  <c r="EG33" i="2"/>
  <c r="GG35" i="2"/>
  <c r="GS33" i="2"/>
  <c r="IG33" i="2"/>
  <c r="JE33" i="2"/>
  <c r="DM34" i="2"/>
  <c r="C37" i="2"/>
  <c r="AC31" i="2"/>
  <c r="BH31" i="2"/>
  <c r="AS28" i="2"/>
  <c r="IV31" i="2"/>
  <c r="DT31" i="2"/>
  <c r="DU13" i="2"/>
  <c r="HK31" i="2"/>
  <c r="HK39" i="2" s="1"/>
  <c r="S31" i="2"/>
  <c r="S39" i="2" s="1"/>
  <c r="AC13" i="2"/>
  <c r="AN31" i="2"/>
  <c r="BI13" i="2"/>
  <c r="BT31" i="2"/>
  <c r="CE31" i="2"/>
  <c r="CO13" i="2"/>
  <c r="CZ31" i="2"/>
  <c r="DW31" i="2"/>
  <c r="DW39" i="2" s="1"/>
  <c r="ER31" i="2"/>
  <c r="FD31" i="2"/>
  <c r="FE13" i="2"/>
  <c r="GB31" i="2"/>
  <c r="GO13" i="2"/>
  <c r="HA13" i="2"/>
  <c r="HL31" i="2"/>
  <c r="HM13" i="2"/>
  <c r="IY31" i="2"/>
  <c r="IY39" i="2" s="1"/>
  <c r="JK31" i="2"/>
  <c r="JK39" i="2" s="1"/>
  <c r="U14" i="2"/>
  <c r="EK15" i="2"/>
  <c r="JA16" i="2"/>
  <c r="DU17" i="2"/>
  <c r="IK18" i="2"/>
  <c r="IS19" i="2"/>
  <c r="JE19" i="2"/>
  <c r="FQ21" i="2"/>
  <c r="DL39" i="2"/>
  <c r="DM31" i="2"/>
  <c r="IZ39" i="2"/>
  <c r="JA39" i="2" s="1"/>
  <c r="U13" i="2"/>
  <c r="BL39" i="2"/>
  <c r="BM39" i="2" s="1"/>
  <c r="CS31" i="2"/>
  <c r="FH31" i="2"/>
  <c r="IN31" i="2"/>
  <c r="BQ16" i="2"/>
  <c r="AS19" i="2"/>
  <c r="DU19" i="2"/>
  <c r="AS21" i="2"/>
  <c r="BQ22" i="2"/>
  <c r="GG23" i="2"/>
  <c r="B31" i="2"/>
  <c r="B39" i="2" s="1"/>
  <c r="B40" i="2" s="1"/>
  <c r="AQ31" i="2"/>
  <c r="AQ39" i="2" s="1"/>
  <c r="DM13" i="2"/>
  <c r="DY13" i="2"/>
  <c r="GE31" i="2"/>
  <c r="GE39" i="2" s="1"/>
  <c r="JA13" i="2"/>
  <c r="JM13" i="2"/>
  <c r="GW15" i="2"/>
  <c r="L39" i="2"/>
  <c r="M31" i="2"/>
  <c r="W31" i="2"/>
  <c r="W39" i="2" s="1"/>
  <c r="AR31" i="2"/>
  <c r="BC31" i="2"/>
  <c r="BC39" i="2" s="1"/>
  <c r="BM13" i="2"/>
  <c r="BY31" i="2"/>
  <c r="CI31" i="2"/>
  <c r="CI39" i="2" s="1"/>
  <c r="CS13" i="2"/>
  <c r="DD31" i="2"/>
  <c r="DO31" i="2"/>
  <c r="EK13" i="2"/>
  <c r="EV39" i="2"/>
  <c r="FI13" i="2"/>
  <c r="GF31" i="2"/>
  <c r="GG13" i="2"/>
  <c r="GU31" i="2"/>
  <c r="GU39" i="2" s="1"/>
  <c r="HS31" i="2"/>
  <c r="HS39" i="2" s="1"/>
  <c r="IE31" i="2"/>
  <c r="IE39" i="2" s="1"/>
  <c r="IO13" i="2"/>
  <c r="JC31" i="2"/>
  <c r="JC39" i="2" s="1"/>
  <c r="JE13" i="2"/>
  <c r="IK14" i="2"/>
  <c r="DE15" i="2"/>
  <c r="HU16" i="2"/>
  <c r="CO17" i="2"/>
  <c r="HE18" i="2"/>
  <c r="BI19" i="2"/>
  <c r="Q22" i="2"/>
  <c r="AG26" i="2"/>
  <c r="AF31" i="2"/>
  <c r="CG13" i="2"/>
  <c r="EK31" i="2"/>
  <c r="FT31" i="2"/>
  <c r="HP31" i="2"/>
  <c r="HQ13" i="2"/>
  <c r="CG14" i="2"/>
  <c r="GG17" i="2"/>
  <c r="M13" i="2"/>
  <c r="AS13" i="2"/>
  <c r="BD31" i="2"/>
  <c r="BO31" i="2"/>
  <c r="BQ31" i="2" s="1"/>
  <c r="BY13" i="2"/>
  <c r="DE13" i="2"/>
  <c r="DP31" i="2"/>
  <c r="EB39" i="2"/>
  <c r="EM31" i="2"/>
  <c r="FK31" i="2"/>
  <c r="FK39" i="2" s="1"/>
  <c r="FM13" i="2"/>
  <c r="HT39" i="2"/>
  <c r="HU31" i="2"/>
  <c r="IF31" i="2"/>
  <c r="IQ31" i="2"/>
  <c r="IQ39" i="2" s="1"/>
  <c r="M15" i="2"/>
  <c r="Q20" i="2"/>
  <c r="GQ31" i="2"/>
  <c r="GQ39" i="2" s="1"/>
  <c r="GS13" i="2"/>
  <c r="O31" i="2"/>
  <c r="AJ39" i="2"/>
  <c r="AK31" i="2"/>
  <c r="CV31" i="2"/>
  <c r="EN31" i="2"/>
  <c r="GJ31" i="2"/>
  <c r="GK13" i="2"/>
  <c r="IR31" i="2"/>
  <c r="IS13" i="2"/>
  <c r="BQ23" i="2"/>
  <c r="CA31" i="2"/>
  <c r="EY31" i="2"/>
  <c r="P31" i="2"/>
  <c r="AK13" i="2"/>
  <c r="AV31" i="2"/>
  <c r="BG31" i="2"/>
  <c r="BG39" i="2" s="1"/>
  <c r="BQ13" i="2"/>
  <c r="CB31" i="2"/>
  <c r="CM31" i="2"/>
  <c r="CW13" i="2"/>
  <c r="DH31" i="2"/>
  <c r="DS31" i="2"/>
  <c r="EE31" i="2"/>
  <c r="EE39" i="2" s="1"/>
  <c r="EO13" i="2"/>
  <c r="EZ31" i="2"/>
  <c r="FA13" i="2"/>
  <c r="GM31" i="2"/>
  <c r="GY31" i="2"/>
  <c r="HI13" i="2"/>
  <c r="HW31" i="2"/>
  <c r="HW39" i="2" s="1"/>
  <c r="HY13" i="2"/>
  <c r="HE14" i="2"/>
  <c r="BY15" i="2"/>
  <c r="Q16" i="2"/>
  <c r="GO16" i="2"/>
  <c r="BI17" i="2"/>
  <c r="FY18" i="2"/>
  <c r="AC23" i="2"/>
  <c r="IK24" i="2"/>
  <c r="M29" i="2"/>
  <c r="EF31" i="2"/>
  <c r="FL31" i="2"/>
  <c r="FW31" i="2"/>
  <c r="FW39" i="2" s="1"/>
  <c r="GR31" i="2"/>
  <c r="HC31" i="2"/>
  <c r="HC39" i="2" s="1"/>
  <c r="HX31" i="2"/>
  <c r="II31" i="2"/>
  <c r="II39" i="2" s="1"/>
  <c r="JD31" i="2"/>
  <c r="IW18" i="2"/>
  <c r="U20" i="2"/>
  <c r="CG20" i="2"/>
  <c r="ES20" i="2"/>
  <c r="HE20" i="2"/>
  <c r="FI22" i="2"/>
  <c r="DU23" i="2"/>
  <c r="Q24" i="2"/>
  <c r="CG24" i="2"/>
  <c r="EK25" i="2"/>
  <c r="Q29" i="2"/>
  <c r="FX31" i="2"/>
  <c r="GI31" i="2"/>
  <c r="GI39" i="2" s="1"/>
  <c r="HD31" i="2"/>
  <c r="HO31" i="2"/>
  <c r="HO39" i="2" s="1"/>
  <c r="IJ31" i="2"/>
  <c r="IU31" i="2"/>
  <c r="IU39" i="2" s="1"/>
  <c r="Q23" i="2"/>
  <c r="AG25" i="2"/>
  <c r="X35" i="2"/>
  <c r="Y35" i="2" s="1"/>
  <c r="Y33" i="2"/>
  <c r="CA35" i="2"/>
  <c r="CC33" i="2"/>
  <c r="AK22" i="2"/>
  <c r="CW22" i="2"/>
  <c r="EU31" i="2"/>
  <c r="EU39" i="2" s="1"/>
  <c r="GA31" i="2"/>
  <c r="GA39" i="2" s="1"/>
  <c r="GV31" i="2"/>
  <c r="HG31" i="2"/>
  <c r="HG39" i="2" s="1"/>
  <c r="IB31" i="2"/>
  <c r="IM31" i="2"/>
  <c r="JH31" i="2"/>
  <c r="AC19" i="2"/>
  <c r="AO19" i="2"/>
  <c r="CO19" i="2"/>
  <c r="FA19" i="2"/>
  <c r="FM19" i="2"/>
  <c r="HM19" i="2"/>
  <c r="HY19" i="2"/>
  <c r="M21" i="2"/>
  <c r="BY21" i="2"/>
  <c r="EK21" i="2"/>
  <c r="GW21" i="2"/>
  <c r="JI21" i="2"/>
  <c r="GO22" i="2"/>
  <c r="FA23" i="2"/>
  <c r="DM24" i="2"/>
  <c r="FQ25" i="2"/>
  <c r="GG26" i="2"/>
  <c r="BO35" i="2"/>
  <c r="BQ33" i="2"/>
  <c r="DS35" i="2"/>
  <c r="DU35" i="2" s="1"/>
  <c r="DU33" i="2"/>
  <c r="AG27" i="2"/>
  <c r="AS27" i="2"/>
  <c r="CS27" i="2"/>
  <c r="DE27" i="2"/>
  <c r="FE27" i="2"/>
  <c r="FQ27" i="2"/>
  <c r="HQ27" i="2"/>
  <c r="BE28" i="2"/>
  <c r="DQ28" i="2"/>
  <c r="GC28" i="2"/>
  <c r="CC29" i="2"/>
  <c r="EO29" i="2"/>
  <c r="U30" i="2"/>
  <c r="ER35" i="2"/>
  <c r="ES35" i="2" s="1"/>
  <c r="ES33" i="2"/>
  <c r="GS26" i="2"/>
  <c r="BU30" i="2"/>
  <c r="EG30" i="2"/>
  <c r="GS30" i="2"/>
  <c r="FU29" i="2"/>
  <c r="IG29" i="2"/>
  <c r="BD35" i="2"/>
  <c r="BE33" i="2"/>
  <c r="DH35" i="2"/>
  <c r="DI35" i="2" s="1"/>
  <c r="DI33" i="2"/>
  <c r="AO23" i="2"/>
  <c r="FY26" i="2"/>
  <c r="GK26" i="2"/>
  <c r="IK26" i="2"/>
  <c r="FY30" i="2"/>
  <c r="AI35" i="2"/>
  <c r="AI39" i="2" s="1"/>
  <c r="AK33" i="2"/>
  <c r="CV35" i="2"/>
  <c r="CW35" i="2" s="1"/>
  <c r="CW33" i="2"/>
  <c r="GP39" i="2"/>
  <c r="BQ35" i="2"/>
  <c r="CC35" i="2"/>
  <c r="EG35" i="2"/>
  <c r="FD35" i="2"/>
  <c r="FE35" i="2" s="1"/>
  <c r="FE33" i="2"/>
  <c r="HE35" i="2"/>
  <c r="IC35" i="2"/>
  <c r="HP35" i="2"/>
  <c r="HQ35" i="2" s="1"/>
  <c r="HQ33" i="2"/>
  <c r="Y34" i="2"/>
  <c r="AC33" i="2"/>
  <c r="BI33" i="2"/>
  <c r="BU35" i="2"/>
  <c r="CG35" i="2"/>
  <c r="DA33" i="2"/>
  <c r="DM33" i="2"/>
  <c r="DX35" i="2"/>
  <c r="DY35" i="2" s="1"/>
  <c r="DY33" i="2"/>
  <c r="EK35" i="2"/>
  <c r="HH35" i="2"/>
  <c r="HI35" i="2" s="1"/>
  <c r="HU35" i="2"/>
  <c r="AO33" i="2"/>
  <c r="BU33" i="2"/>
  <c r="CG33" i="2"/>
  <c r="DP35" i="2"/>
  <c r="EO33" i="2"/>
  <c r="EN35" i="2"/>
  <c r="GJ35" i="2"/>
  <c r="GK35" i="2" s="1"/>
  <c r="GK33" i="2"/>
  <c r="IV35" i="2"/>
  <c r="IW35" i="2" s="1"/>
  <c r="IW33" i="2"/>
  <c r="BX35" i="2"/>
  <c r="BY35" i="2" s="1"/>
  <c r="BY33" i="2"/>
  <c r="DE33" i="2"/>
  <c r="EK33" i="2"/>
  <c r="FQ33" i="2"/>
  <c r="GW33" i="2"/>
  <c r="IC33" i="2"/>
  <c r="JI33" i="2"/>
  <c r="FT35" i="2"/>
  <c r="FU35" i="2" s="1"/>
  <c r="GR35" i="2"/>
  <c r="GS35" i="2" s="1"/>
  <c r="GZ35" i="2"/>
  <c r="HA35" i="2" s="1"/>
  <c r="HX35" i="2"/>
  <c r="HY35" i="2" s="1"/>
  <c r="IF35" i="2"/>
  <c r="IG35" i="2" s="1"/>
  <c r="JD35" i="2"/>
  <c r="JE35" i="2" s="1"/>
  <c r="JL35" i="2"/>
  <c r="JM35" i="2" s="1"/>
  <c r="T38" i="1"/>
  <c r="G38" i="1"/>
  <c r="D38" i="1"/>
  <c r="AG34" i="1"/>
  <c r="M14" i="1"/>
  <c r="L30" i="1"/>
  <c r="AJ30" i="1"/>
  <c r="AG12" i="1"/>
  <c r="AC13" i="1"/>
  <c r="M17" i="1"/>
  <c r="AO18" i="1"/>
  <c r="Y22" i="1"/>
  <c r="M25" i="1"/>
  <c r="AO26" i="1"/>
  <c r="AO32" i="1"/>
  <c r="S34" i="1"/>
  <c r="Q19" i="1"/>
  <c r="Q27" i="1"/>
  <c r="U32" i="1"/>
  <c r="Q33" i="1"/>
  <c r="L34" i="1"/>
  <c r="M34" i="1" s="1"/>
  <c r="M12" i="1"/>
  <c r="U21" i="1"/>
  <c r="M23" i="1"/>
  <c r="U29" i="1"/>
  <c r="O30" i="1"/>
  <c r="O38" i="1" s="1"/>
  <c r="AG32" i="1"/>
  <c r="AB30" i="1"/>
  <c r="X30" i="1"/>
  <c r="AN30" i="1"/>
  <c r="U12" i="1"/>
  <c r="M15" i="1"/>
  <c r="Y32" i="1"/>
  <c r="P34" i="1"/>
  <c r="Q34" i="1" s="1"/>
  <c r="T39" i="2" l="1"/>
  <c r="U39" i="2" s="1"/>
  <c r="U34" i="1"/>
  <c r="AG30" i="1"/>
  <c r="BE35" i="2"/>
  <c r="GM39" i="2"/>
  <c r="GO39" i="2" s="1"/>
  <c r="CM39" i="2"/>
  <c r="O39" i="2"/>
  <c r="HU39" i="2"/>
  <c r="CE39" i="2"/>
  <c r="C39" i="3"/>
  <c r="C40" i="3" s="1"/>
  <c r="EY39" i="2"/>
  <c r="FA35" i="2"/>
  <c r="CJ39" i="2"/>
  <c r="BM31" i="2"/>
  <c r="AB39" i="2"/>
  <c r="AC39" i="2" s="1"/>
  <c r="CO35" i="2"/>
  <c r="IO35" i="2"/>
  <c r="DK39" i="2"/>
  <c r="DM39" i="2" s="1"/>
  <c r="CF39" i="2"/>
  <c r="CG39" i="2" s="1"/>
  <c r="Q39" i="3"/>
  <c r="E39" i="3"/>
  <c r="E40" i="3" s="1"/>
  <c r="Q37" i="4"/>
  <c r="G29" i="4"/>
  <c r="G37" i="4" s="1"/>
  <c r="G38" i="4" s="1"/>
  <c r="K39" i="2"/>
  <c r="M39" i="2" s="1"/>
  <c r="BM35" i="2"/>
  <c r="H41" i="5"/>
  <c r="I41" i="5" s="1"/>
  <c r="I33" i="5"/>
  <c r="I29" i="4"/>
  <c r="H37" i="4"/>
  <c r="E37" i="4"/>
  <c r="E38" i="4" s="1"/>
  <c r="G31" i="3"/>
  <c r="CG39" i="3"/>
  <c r="U39" i="3"/>
  <c r="G35" i="3"/>
  <c r="BU39" i="3"/>
  <c r="I31" i="3"/>
  <c r="H39" i="3"/>
  <c r="I35" i="3"/>
  <c r="IM39" i="2"/>
  <c r="DO39" i="2"/>
  <c r="CG31" i="2"/>
  <c r="EA39" i="2"/>
  <c r="EC39" i="2" s="1"/>
  <c r="EO35" i="2"/>
  <c r="JA31" i="2"/>
  <c r="GO31" i="2"/>
  <c r="DQ35" i="2"/>
  <c r="U31" i="2"/>
  <c r="GY39" i="2"/>
  <c r="EM39" i="2"/>
  <c r="JM31" i="2"/>
  <c r="Q35" i="2"/>
  <c r="DC39" i="2"/>
  <c r="DH39" i="2"/>
  <c r="DI39" i="2" s="1"/>
  <c r="DI31" i="2"/>
  <c r="P39" i="2"/>
  <c r="Q39" i="2" s="1"/>
  <c r="Q31" i="2"/>
  <c r="EN39" i="2"/>
  <c r="EO31" i="2"/>
  <c r="CK31" i="2"/>
  <c r="X39" i="2"/>
  <c r="Y39" i="2" s="1"/>
  <c r="FT39" i="2"/>
  <c r="FU39" i="2" s="1"/>
  <c r="FU31" i="2"/>
  <c r="DD39" i="2"/>
  <c r="DE31" i="2"/>
  <c r="IV39" i="2"/>
  <c r="IW39" i="2" s="1"/>
  <c r="IW31" i="2"/>
  <c r="BH39" i="2"/>
  <c r="BI39" i="2" s="1"/>
  <c r="BI31" i="2"/>
  <c r="IB39" i="2"/>
  <c r="IC39" i="2" s="1"/>
  <c r="IC31" i="2"/>
  <c r="IJ39" i="2"/>
  <c r="IK39" i="2" s="1"/>
  <c r="IK31" i="2"/>
  <c r="HX39" i="2"/>
  <c r="HY39" i="2" s="1"/>
  <c r="HY31" i="2"/>
  <c r="CV39" i="2"/>
  <c r="CW39" i="2" s="1"/>
  <c r="CW31" i="2"/>
  <c r="CK39" i="2"/>
  <c r="JL39" i="2"/>
  <c r="JM39" i="2" s="1"/>
  <c r="GB39" i="2"/>
  <c r="GC39" i="2" s="1"/>
  <c r="GC31" i="2"/>
  <c r="BT39" i="2"/>
  <c r="BU39" i="2" s="1"/>
  <c r="BU31" i="2"/>
  <c r="HA31" i="2"/>
  <c r="GV39" i="2"/>
  <c r="GW39" i="2" s="1"/>
  <c r="GW31" i="2"/>
  <c r="HD39" i="2"/>
  <c r="HE39" i="2" s="1"/>
  <c r="HE31" i="2"/>
  <c r="GR39" i="2"/>
  <c r="GS39" i="2" s="1"/>
  <c r="GS31" i="2"/>
  <c r="CB39" i="2"/>
  <c r="CC31" i="2"/>
  <c r="CA39" i="2"/>
  <c r="IR39" i="2"/>
  <c r="IS39" i="2" s="1"/>
  <c r="IS31" i="2"/>
  <c r="BO39" i="2"/>
  <c r="BQ39" i="2" s="1"/>
  <c r="FD39" i="2"/>
  <c r="FE39" i="2" s="1"/>
  <c r="FE31" i="2"/>
  <c r="EZ39" i="2"/>
  <c r="FA39" i="2" s="1"/>
  <c r="FA31" i="2"/>
  <c r="HI31" i="2"/>
  <c r="BD39" i="2"/>
  <c r="BE39" i="2" s="1"/>
  <c r="BE31" i="2"/>
  <c r="AF39" i="2"/>
  <c r="AG39" i="2" s="1"/>
  <c r="AG31" i="2"/>
  <c r="EW31" i="2"/>
  <c r="BX39" i="2"/>
  <c r="BY39" i="2" s="1"/>
  <c r="IN39" i="2"/>
  <c r="IO39" i="2" s="1"/>
  <c r="IO31" i="2"/>
  <c r="ER39" i="2"/>
  <c r="ES39" i="2" s="1"/>
  <c r="ES31" i="2"/>
  <c r="AN39" i="2"/>
  <c r="AO39" i="2" s="1"/>
  <c r="AO31" i="2"/>
  <c r="DT39" i="2"/>
  <c r="DU31" i="2"/>
  <c r="GZ39" i="2"/>
  <c r="HA39" i="2" s="1"/>
  <c r="FX39" i="2"/>
  <c r="FY39" i="2" s="1"/>
  <c r="FY31" i="2"/>
  <c r="FL39" i="2"/>
  <c r="FM39" i="2" s="1"/>
  <c r="FM31" i="2"/>
  <c r="HH39" i="2"/>
  <c r="HI39" i="2" s="1"/>
  <c r="AK39" i="2"/>
  <c r="EW39" i="2"/>
  <c r="FH39" i="2"/>
  <c r="FI39" i="2" s="1"/>
  <c r="FI31" i="2"/>
  <c r="GF39" i="2"/>
  <c r="GG39" i="2" s="1"/>
  <c r="GG31" i="2"/>
  <c r="AK35" i="2"/>
  <c r="EF39" i="2"/>
  <c r="EG39" i="2" s="1"/>
  <c r="EG31" i="2"/>
  <c r="AV39" i="2"/>
  <c r="AW39" i="2" s="1"/>
  <c r="AW31" i="2"/>
  <c r="IF39" i="2"/>
  <c r="IG39" i="2" s="1"/>
  <c r="IG31" i="2"/>
  <c r="DP39" i="2"/>
  <c r="DQ39" i="2" s="1"/>
  <c r="DQ31" i="2"/>
  <c r="HL39" i="2"/>
  <c r="HM39" i="2" s="1"/>
  <c r="HM31" i="2"/>
  <c r="CZ39" i="2"/>
  <c r="DA39" i="2" s="1"/>
  <c r="DA31" i="2"/>
  <c r="DY31" i="2"/>
  <c r="CO31" i="2"/>
  <c r="JH39" i="2"/>
  <c r="JI39" i="2" s="1"/>
  <c r="JI31" i="2"/>
  <c r="JD39" i="2"/>
  <c r="JE39" i="2" s="1"/>
  <c r="JE31" i="2"/>
  <c r="DS39" i="2"/>
  <c r="GJ39" i="2"/>
  <c r="GK39" i="2" s="1"/>
  <c r="GK31" i="2"/>
  <c r="Y31" i="2"/>
  <c r="HP39" i="2"/>
  <c r="HQ39" i="2" s="1"/>
  <c r="HQ31" i="2"/>
  <c r="AR39" i="2"/>
  <c r="AS39" i="2" s="1"/>
  <c r="AS31" i="2"/>
  <c r="DX39" i="2"/>
  <c r="DY39" i="2" s="1"/>
  <c r="CO39" i="2"/>
  <c r="AN38" i="1"/>
  <c r="AO38" i="1" s="1"/>
  <c r="AO30" i="1"/>
  <c r="AJ38" i="1"/>
  <c r="AK38" i="1" s="1"/>
  <c r="AK30" i="1"/>
  <c r="X38" i="1"/>
  <c r="Y38" i="1" s="1"/>
  <c r="Y30" i="1"/>
  <c r="L38" i="1"/>
  <c r="M38" i="1" s="1"/>
  <c r="M30" i="1"/>
  <c r="AB38" i="1"/>
  <c r="AC38" i="1" s="1"/>
  <c r="AC30" i="1"/>
  <c r="Q30" i="1"/>
  <c r="P38" i="1"/>
  <c r="Q38" i="1" s="1"/>
  <c r="H38" i="4" l="1"/>
  <c r="I37" i="4"/>
  <c r="H40" i="3"/>
  <c r="I39" i="3"/>
  <c r="G39" i="3"/>
  <c r="G40" i="3" s="1"/>
  <c r="EO39" i="2"/>
  <c r="DE39" i="2"/>
  <c r="DU39" i="2"/>
  <c r="CC39" i="2"/>
  <c r="FP20" i="2" l="1"/>
  <c r="FP31" i="2" l="1"/>
  <c r="FP39" i="2" l="1"/>
  <c r="AZ29" i="2" l="1"/>
  <c r="AZ27" i="2"/>
  <c r="AZ19" i="2"/>
  <c r="AZ21" i="2"/>
  <c r="AZ26" i="2"/>
  <c r="AZ18" i="2"/>
  <c r="AZ30" i="2"/>
  <c r="AZ20" i="2"/>
  <c r="AZ25" i="2"/>
  <c r="AZ17" i="2"/>
  <c r="AZ22" i="2"/>
  <c r="AZ28" i="2"/>
  <c r="AZ24" i="2"/>
  <c r="AZ16" i="2"/>
  <c r="AZ13" i="2"/>
  <c r="AZ23" i="2"/>
  <c r="AZ14" i="2"/>
  <c r="G23" i="2" l="1"/>
  <c r="D23" i="2"/>
  <c r="G20" i="2"/>
  <c r="D20" i="2"/>
  <c r="G21" i="2"/>
  <c r="D21" i="2"/>
  <c r="G30" i="2"/>
  <c r="D30" i="2"/>
  <c r="D19" i="2"/>
  <c r="G19" i="2"/>
  <c r="G16" i="2"/>
  <c r="D16" i="2"/>
  <c r="D17" i="2"/>
  <c r="G17" i="2"/>
  <c r="D18" i="2"/>
  <c r="G18" i="2"/>
  <c r="D27" i="2"/>
  <c r="G27" i="2"/>
  <c r="D28" i="2"/>
  <c r="G28" i="2"/>
  <c r="G13" i="2"/>
  <c r="G31" i="2" s="1"/>
  <c r="D13" i="2"/>
  <c r="G14" i="2"/>
  <c r="D14" i="2"/>
  <c r="G24" i="2"/>
  <c r="D24" i="2"/>
  <c r="G25" i="2"/>
  <c r="D25" i="2"/>
  <c r="D26" i="2"/>
  <c r="G26" i="2"/>
  <c r="D29" i="2"/>
  <c r="G29" i="2"/>
  <c r="D22" i="2"/>
  <c r="G22" i="2"/>
  <c r="I3" i="1" l="1"/>
  <c r="J3" i="2" l="1"/>
  <c r="AR33" i="1" l="1"/>
  <c r="AR26" i="1" l="1"/>
  <c r="AQ33" i="1"/>
  <c r="C33" i="1" s="1"/>
  <c r="E33" i="1" s="1"/>
  <c r="AS33" i="1"/>
  <c r="F33" i="1"/>
  <c r="AR12" i="1"/>
  <c r="AR32" i="1"/>
  <c r="AR13" i="1" l="1"/>
  <c r="AR34" i="1"/>
  <c r="F32" i="1"/>
  <c r="AR17" i="1"/>
  <c r="AR24" i="1"/>
  <c r="AR21" i="1"/>
  <c r="I33" i="1"/>
  <c r="H33" i="1"/>
  <c r="AR25" i="1"/>
  <c r="AR19" i="1"/>
  <c r="AR14" i="1"/>
  <c r="AR18" i="1"/>
  <c r="AR23" i="1"/>
  <c r="AR22" i="1"/>
  <c r="AR16" i="1"/>
  <c r="AR20" i="1"/>
  <c r="F20" i="1" s="1"/>
  <c r="H20" i="1" s="1"/>
  <c r="AQ32" i="1"/>
  <c r="F26" i="1"/>
  <c r="AR15" i="1"/>
  <c r="F12" i="1"/>
  <c r="AQ34" i="1" l="1"/>
  <c r="C32" i="1"/>
  <c r="F23" i="1"/>
  <c r="F25" i="1"/>
  <c r="F17" i="1"/>
  <c r="H12" i="1"/>
  <c r="F18" i="1"/>
  <c r="F34" i="1"/>
  <c r="I32" i="1"/>
  <c r="H32" i="1"/>
  <c r="H34" i="1" s="1"/>
  <c r="AS34" i="1"/>
  <c r="F15" i="1"/>
  <c r="F14" i="1"/>
  <c r="F21" i="1"/>
  <c r="AS32" i="1"/>
  <c r="F16" i="1"/>
  <c r="F13" i="1"/>
  <c r="H26" i="1"/>
  <c r="F22" i="1"/>
  <c r="F19" i="1"/>
  <c r="F24" i="1"/>
  <c r="H17" i="1" l="1"/>
  <c r="H14" i="1"/>
  <c r="H18" i="1"/>
  <c r="H21" i="1"/>
  <c r="H23" i="1"/>
  <c r="H25" i="1"/>
  <c r="H13" i="1"/>
  <c r="H15" i="1"/>
  <c r="H16" i="1"/>
  <c r="E32" i="1"/>
  <c r="E34" i="1" s="1"/>
  <c r="C34" i="1"/>
  <c r="I34" i="1" s="1"/>
  <c r="H22" i="1"/>
  <c r="H24" i="1"/>
  <c r="H19" i="1"/>
  <c r="S36" i="1" l="1"/>
  <c r="C36" i="1" l="1"/>
  <c r="S38" i="1"/>
  <c r="U38" i="1" s="1"/>
  <c r="D39" i="1" l="1"/>
  <c r="AZ34" i="2"/>
  <c r="AZ15" i="2"/>
  <c r="D34" i="2" l="1"/>
  <c r="G34" i="2"/>
  <c r="D15" i="2"/>
  <c r="G15" i="2"/>
  <c r="AZ31" i="2"/>
  <c r="D31" i="2" l="1"/>
  <c r="AQ13" i="1" l="1"/>
  <c r="AQ14" i="1"/>
  <c r="AQ15" i="1"/>
  <c r="AQ16" i="1"/>
  <c r="AQ17" i="1"/>
  <c r="AQ18" i="1"/>
  <c r="AQ19" i="1"/>
  <c r="AQ20" i="1"/>
  <c r="AQ21" i="1"/>
  <c r="AQ22" i="1"/>
  <c r="AQ23" i="1"/>
  <c r="AQ24" i="1"/>
  <c r="AR28" i="1"/>
  <c r="F28" i="1" s="1"/>
  <c r="AR29" i="1"/>
  <c r="AQ12" i="1"/>
  <c r="AQ25" i="1"/>
  <c r="AR27" i="1"/>
  <c r="C18" i="1" l="1"/>
  <c r="AS18" i="1"/>
  <c r="C17" i="1"/>
  <c r="AS17" i="1"/>
  <c r="C16" i="1"/>
  <c r="AS16" i="1"/>
  <c r="C23" i="1"/>
  <c r="AS23" i="1"/>
  <c r="C15" i="1"/>
  <c r="AS15" i="1"/>
  <c r="F29" i="1"/>
  <c r="C22" i="1"/>
  <c r="AS22" i="1"/>
  <c r="AS14" i="1"/>
  <c r="C14" i="1"/>
  <c r="H28" i="1"/>
  <c r="C21" i="1"/>
  <c r="AS21" i="1"/>
  <c r="C13" i="1"/>
  <c r="AS13" i="1"/>
  <c r="F27" i="1"/>
  <c r="AR30" i="1"/>
  <c r="C25" i="1"/>
  <c r="AS25" i="1"/>
  <c r="AS20" i="1"/>
  <c r="C20" i="1"/>
  <c r="C24" i="1"/>
  <c r="AS24" i="1"/>
  <c r="C12" i="1"/>
  <c r="AS12" i="1"/>
  <c r="C19" i="1"/>
  <c r="AS19" i="1"/>
  <c r="AQ26" i="1"/>
  <c r="AQ28" i="1" l="1"/>
  <c r="E23" i="1"/>
  <c r="I23" i="1"/>
  <c r="AQ27" i="1"/>
  <c r="E24" i="1"/>
  <c r="I24" i="1"/>
  <c r="I20" i="1"/>
  <c r="E20" i="1"/>
  <c r="E13" i="1"/>
  <c r="I13" i="1"/>
  <c r="E22" i="1"/>
  <c r="I22" i="1"/>
  <c r="E16" i="1"/>
  <c r="I16" i="1"/>
  <c r="C26" i="1"/>
  <c r="AS26" i="1"/>
  <c r="H29" i="1"/>
  <c r="H27" i="1"/>
  <c r="H30" i="1" s="1"/>
  <c r="H38" i="1" s="1"/>
  <c r="F30" i="1"/>
  <c r="E19" i="1"/>
  <c r="I19" i="1"/>
  <c r="E21" i="1"/>
  <c r="I21" i="1"/>
  <c r="E17" i="1"/>
  <c r="I17" i="1"/>
  <c r="E14" i="1"/>
  <c r="I14" i="1"/>
  <c r="E25" i="1"/>
  <c r="I25" i="1"/>
  <c r="AQ29" i="1"/>
  <c r="E12" i="1"/>
  <c r="I12" i="1"/>
  <c r="AR38" i="1"/>
  <c r="E15" i="1"/>
  <c r="I15" i="1"/>
  <c r="E18" i="1"/>
  <c r="I18" i="1"/>
  <c r="F38" i="1" l="1"/>
  <c r="C27" i="1"/>
  <c r="AS27" i="1"/>
  <c r="AQ30" i="1"/>
  <c r="C29" i="1"/>
  <c r="AS29" i="1"/>
  <c r="AS28" i="1"/>
  <c r="C28" i="1"/>
  <c r="E26" i="1"/>
  <c r="I26" i="1"/>
  <c r="AQ38" i="1" l="1"/>
  <c r="AS38" i="1" s="1"/>
  <c r="AS30" i="1"/>
  <c r="E28" i="1"/>
  <c r="I28" i="1"/>
  <c r="E27" i="1"/>
  <c r="C30" i="1"/>
  <c r="I27" i="1"/>
  <c r="E29" i="1"/>
  <c r="I29" i="1"/>
  <c r="C38" i="1" l="1"/>
  <c r="I30" i="1"/>
  <c r="E30" i="1"/>
  <c r="E38" i="1" s="1"/>
  <c r="I38" i="1" l="1"/>
  <c r="AY29" i="2" l="1"/>
  <c r="AY27" i="2"/>
  <c r="AY26" i="2"/>
  <c r="AY24" i="2"/>
  <c r="AY21" i="2"/>
  <c r="AY19" i="2"/>
  <c r="AY13" i="2"/>
  <c r="C13" i="2" l="1"/>
  <c r="F13" i="2"/>
  <c r="F31" i="2" s="1"/>
  <c r="BA13" i="2"/>
  <c r="C24" i="2"/>
  <c r="I24" i="2" s="1"/>
  <c r="F24" i="2"/>
  <c r="BA24" i="2"/>
  <c r="F26" i="2"/>
  <c r="C26" i="2"/>
  <c r="I26" i="2" s="1"/>
  <c r="BA26" i="2"/>
  <c r="F19" i="2"/>
  <c r="C19" i="2"/>
  <c r="I19" i="2" s="1"/>
  <c r="BA19" i="2"/>
  <c r="F27" i="2"/>
  <c r="C27" i="2"/>
  <c r="I27" i="2" s="1"/>
  <c r="BA27" i="2"/>
  <c r="F21" i="2"/>
  <c r="C21" i="2"/>
  <c r="I21" i="2" s="1"/>
  <c r="BA21" i="2"/>
  <c r="F29" i="2"/>
  <c r="C29" i="2"/>
  <c r="I29" i="2" s="1"/>
  <c r="BA29" i="2"/>
  <c r="AY23" i="2"/>
  <c r="AY25" i="2"/>
  <c r="AY14" i="2"/>
  <c r="AY15" i="2"/>
  <c r="AY16" i="2"/>
  <c r="AY18" i="2"/>
  <c r="FO20" i="2"/>
  <c r="AY22" i="2"/>
  <c r="AY28" i="2"/>
  <c r="AY30" i="2"/>
  <c r="E27" i="2" l="1"/>
  <c r="H27" i="2"/>
  <c r="C22" i="2"/>
  <c r="I22" i="2" s="1"/>
  <c r="F22" i="2"/>
  <c r="BA22" i="2"/>
  <c r="F16" i="2"/>
  <c r="C16" i="2"/>
  <c r="I16" i="2" s="1"/>
  <c r="BA16" i="2"/>
  <c r="E24" i="2"/>
  <c r="H24" i="2"/>
  <c r="FO31" i="2"/>
  <c r="FQ20" i="2"/>
  <c r="F28" i="2"/>
  <c r="C28" i="2"/>
  <c r="I28" i="2" s="1"/>
  <c r="BA28" i="2"/>
  <c r="AY17" i="2"/>
  <c r="C25" i="2"/>
  <c r="I25" i="2" s="1"/>
  <c r="F25" i="2"/>
  <c r="BA25" i="2"/>
  <c r="E29" i="2"/>
  <c r="H29" i="2"/>
  <c r="C23" i="2"/>
  <c r="I23" i="2" s="1"/>
  <c r="F23" i="2"/>
  <c r="BA23" i="2"/>
  <c r="E19" i="2"/>
  <c r="H19" i="2"/>
  <c r="E13" i="2"/>
  <c r="E31" i="2" s="1"/>
  <c r="H13" i="2"/>
  <c r="H31" i="2" s="1"/>
  <c r="E21" i="2"/>
  <c r="H21" i="2"/>
  <c r="F15" i="2"/>
  <c r="C15" i="2"/>
  <c r="I15" i="2" s="1"/>
  <c r="BA15" i="2"/>
  <c r="E26" i="2"/>
  <c r="H26" i="2"/>
  <c r="BA30" i="2"/>
  <c r="F30" i="2"/>
  <c r="C30" i="2"/>
  <c r="I30" i="2" s="1"/>
  <c r="F18" i="2"/>
  <c r="C18" i="2"/>
  <c r="I18" i="2" s="1"/>
  <c r="BA18" i="2"/>
  <c r="C14" i="2"/>
  <c r="I14" i="2" s="1"/>
  <c r="F14" i="2"/>
  <c r="BA14" i="2"/>
  <c r="I13" i="2"/>
  <c r="E28" i="2" l="1"/>
  <c r="H28" i="2"/>
  <c r="H15" i="2"/>
  <c r="E15" i="2"/>
  <c r="E25" i="2"/>
  <c r="H25" i="2"/>
  <c r="E22" i="2"/>
  <c r="H22" i="2"/>
  <c r="H18" i="2"/>
  <c r="E18" i="2"/>
  <c r="E23" i="2"/>
  <c r="H23" i="2"/>
  <c r="FO39" i="2"/>
  <c r="FQ39" i="2" s="1"/>
  <c r="FQ31" i="2"/>
  <c r="E14" i="2"/>
  <c r="H14" i="2"/>
  <c r="H30" i="2"/>
  <c r="E30" i="2"/>
  <c r="F17" i="2"/>
  <c r="C17" i="2"/>
  <c r="I17" i="2" s="1"/>
  <c r="BA17" i="2"/>
  <c r="H16" i="2"/>
  <c r="E16" i="2"/>
  <c r="H17" i="2" l="1"/>
  <c r="E17" i="2"/>
  <c r="AY34" i="2" l="1"/>
  <c r="AY33" i="2"/>
  <c r="AY20" i="2"/>
  <c r="AY35" i="2" l="1"/>
  <c r="F33" i="2"/>
  <c r="F35" i="2" s="1"/>
  <c r="F39" i="2" s="1"/>
  <c r="C33" i="2"/>
  <c r="F34" i="2"/>
  <c r="C34" i="2"/>
  <c r="I34" i="2" s="1"/>
  <c r="BA34" i="2"/>
  <c r="C20" i="2"/>
  <c r="F20" i="2"/>
  <c r="BA20" i="2"/>
  <c r="AY31" i="2"/>
  <c r="AZ33" i="2"/>
  <c r="I20" i="2" l="1"/>
  <c r="C31" i="2"/>
  <c r="H34" i="2"/>
  <c r="E34" i="2"/>
  <c r="C35" i="2"/>
  <c r="AY39" i="2"/>
  <c r="BA31" i="2"/>
  <c r="AZ35" i="2"/>
  <c r="BA33" i="2"/>
  <c r="D33" i="2"/>
  <c r="G33" i="2"/>
  <c r="G35" i="2" s="1"/>
  <c r="G39" i="2" s="1"/>
  <c r="G40" i="2" s="1"/>
  <c r="H20" i="2"/>
  <c r="E20" i="2"/>
  <c r="D35" i="2" l="1"/>
  <c r="I33" i="2"/>
  <c r="H33" i="2"/>
  <c r="H35" i="2" s="1"/>
  <c r="H39" i="2" s="1"/>
  <c r="E33" i="2"/>
  <c r="E35" i="2" s="1"/>
  <c r="E39" i="2" s="1"/>
  <c r="E40" i="2" s="1"/>
  <c r="C39" i="2"/>
  <c r="I31" i="2"/>
  <c r="BA35" i="2"/>
  <c r="AZ39" i="2"/>
  <c r="BA39" i="2" s="1"/>
  <c r="I35" i="2" l="1"/>
  <c r="D39" i="2"/>
  <c r="I39" i="2" l="1"/>
  <c r="D40" i="2"/>
  <c r="F40" i="2" l="1"/>
  <c r="H40" i="2"/>
  <c r="C40" i="2" l="1"/>
  <c r="C39" i="1" l="1"/>
  <c r="E39" i="1" l="1"/>
  <c r="F39" i="1" l="1"/>
</calcChain>
</file>

<file path=xl/sharedStrings.xml><?xml version="1.0" encoding="utf-8"?>
<sst xmlns="http://schemas.openxmlformats.org/spreadsheetml/2006/main" count="1061" uniqueCount="379">
  <si>
    <t>тыс.руб.</t>
  </si>
  <si>
    <t>Наименование  муниципальных  образований</t>
  </si>
  <si>
    <t xml:space="preserve">Всего  </t>
  </si>
  <si>
    <t>в  том  числе</t>
  </si>
  <si>
    <t xml:space="preserve">Дотации на выравнивание бюджетной обеспеченности поселений </t>
  </si>
  <si>
    <t>Дотации местным бюджетам на поддержку мер по обеспечению сбалансированности местных бюджетов</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</si>
  <si>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</si>
  <si>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t>
  </si>
  <si>
    <t>Первоначально  утвержденный  бюджет</t>
  </si>
  <si>
    <t>Уточненный  годовой  план</t>
  </si>
  <si>
    <t>Исполнено</t>
  </si>
  <si>
    <t>Процент  выполнения  плана</t>
  </si>
  <si>
    <t>Воловский</t>
  </si>
  <si>
    <t>Грязинский</t>
  </si>
  <si>
    <t>Данковский</t>
  </si>
  <si>
    <t>Добринский</t>
  </si>
  <si>
    <t>Добровский</t>
  </si>
  <si>
    <t>Долгоруковский</t>
  </si>
  <si>
    <t>Елецкий</t>
  </si>
  <si>
    <t>Задонский</t>
  </si>
  <si>
    <t>Измалковский</t>
  </si>
  <si>
    <t>Краснинский</t>
  </si>
  <si>
    <t>Лебедянский</t>
  </si>
  <si>
    <t>Лев-Толстовский</t>
  </si>
  <si>
    <t>Липецкий</t>
  </si>
  <si>
    <t>Становлянский</t>
  </si>
  <si>
    <t>Тербунский</t>
  </si>
  <si>
    <t>Усманский</t>
  </si>
  <si>
    <t>Хлевенский</t>
  </si>
  <si>
    <t>Чаплыгинский</t>
  </si>
  <si>
    <t>Итого  по  районам</t>
  </si>
  <si>
    <t>г.  Елец</t>
  </si>
  <si>
    <t>г.  Липецк</t>
  </si>
  <si>
    <t>Итого  по  городам</t>
  </si>
  <si>
    <t>Нераспределенные  средства</t>
  </si>
  <si>
    <t>ВСЕГО</t>
  </si>
  <si>
    <t>Всего</t>
  </si>
  <si>
    <t>Региональный проект "Творческие люди"</t>
  </si>
  <si>
    <t>Региональный проект "Формирование комфортной городской среды"</t>
  </si>
  <si>
    <t>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t>
  </si>
  <si>
    <t xml:space="preserve">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 </t>
  </si>
  <si>
    <t>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</si>
  <si>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</si>
  <si>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t>
  </si>
  <si>
    <t>Предоставление субсидий местным бюджетам на реализацию муниципальных программ, направленных на оснащение средствами обучения и воспитания, соответствующими современным условиям обучения, новых мест, созданных в общеобразовательных организациях</t>
  </si>
  <si>
    <t>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t>
  </si>
  <si>
    <t>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t>
  </si>
  <si>
    <t>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t>
  </si>
  <si>
    <t>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t>
  </si>
  <si>
    <t xml:space="preserve">Предоставление субсидии местным бюджетам на реализацию муниципальных программ в части поддержки социально ориентированных некоммерческих организаций </t>
  </si>
  <si>
    <t>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</si>
  <si>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t>
  </si>
  <si>
    <t>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</si>
  <si>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Предоставление субсидий местным бюджетам на реализацию муниципальных программ, направленных на совершенствование муниципального управления</t>
  </si>
  <si>
    <t xml:space="preserve">Реализация мероприятий, направленных на формирование современной городской среды </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</si>
  <si>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t>
  </si>
  <si>
    <t>521 01 04</t>
  </si>
  <si>
    <t>522 09 00</t>
  </si>
  <si>
    <t>521 01 25</t>
  </si>
  <si>
    <t>521 01 21</t>
  </si>
  <si>
    <t>521 01 20</t>
  </si>
  <si>
    <t>521 01 29</t>
  </si>
  <si>
    <t>522 15 00</t>
  </si>
  <si>
    <t>092 34 00</t>
  </si>
  <si>
    <t>521 01 23</t>
  </si>
  <si>
    <t>521 01 32</t>
  </si>
  <si>
    <t>521 01 28</t>
  </si>
  <si>
    <t>Непрограммные расходы областного бюджета</t>
  </si>
  <si>
    <t>Иные непрограммные мероприятия</t>
  </si>
  <si>
    <t xml:space="preserve">Закон  Липецкой  области  от 15 января 2014  года  № 246-ОЗ  "О  наделении  органов  местного  самоуправления  государственными  полномочиями  по  обеспечению  жилыми  помещениями  отдельных  категорий  граждан  в  Липецкой  области" </t>
  </si>
  <si>
    <t>Закон Липецкой области от 2 сентября 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</si>
  <si>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t xml:space="preserve">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 </t>
  </si>
  <si>
    <t xml:space="preserve">Закон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  </t>
  </si>
  <si>
    <t>Закон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t>
  </si>
  <si>
    <t>Закон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</si>
  <si>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 xml:space="preserve">Закон  Липецкой  области  от  11  декабря  2013  года  № 217-ОЗ  "О  нормативах  финансирования  муниципальных  дошкольных  образовательных  организаций" </t>
  </si>
  <si>
    <t xml:space="preserve">Закон  Липецкой  области  от  19  августа  2008  года  № 180-ОЗ  "О нормативах финансирования муниципальных общеобразовательных организаций" </t>
  </si>
  <si>
    <t xml:space="preserve">Закон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 </t>
  </si>
  <si>
    <t>Закон  Липецкой  области  от  27  декабря  2007  года  № 119-ОЗ "О  наделении  органов  местного  самоуправления  отдельными  государственными  полномочиями  в  сфере  образования"</t>
  </si>
  <si>
    <t xml:space="preserve">Закон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  </t>
  </si>
  <si>
    <t>Закон  Липецкой  области  от  15 октября 2009  года  № 311-ОЗ  "О  наделении  органов  местного  самоуправления  отдельными  государственными  полномочиями  по  предоставлению  социальной  выплаты  на  приобретение  или  строительство  жилья  по  подпрограмме  "Ипотечное  жилищное  кредитование"  государственной  программы  Липецкой  области  "Обеспечение  населения  Липецкой  области  качественным  жильем, социальной  инфраструктурой  и  услугами  ЖКХ"</t>
  </si>
  <si>
    <t>Закон  Липецкой  области  от  15 декабря  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</si>
  <si>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Закон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</si>
  <si>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Федеральный  закон  от  20  августа  2004  года  № 113-ФЗ  "О  присяжных  заседателях  федеральных  судов  общей  юрисдикции  в  Российской  Федерации"</t>
  </si>
  <si>
    <t>Закон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</si>
  <si>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</si>
  <si>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</si>
  <si>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</si>
  <si>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социальные выплаты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</si>
  <si>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обеспечение бесплатным горячим питанием детей участников специальной военной операции, обучающихся по программам основного общего и среднего общего образования</t>
  </si>
  <si>
    <t>обеспечение бесплатного горячего питания обучающихся по образовательным программам начального общего образования</t>
  </si>
  <si>
    <t>предоставление единовременной выплаты детям-сиротам и детям, оставшимся без попечения родителей, а также лицам из числа детей-сирот и детей, оставшихся без попечения родителей, на ремонт жилого помещения</t>
  </si>
  <si>
    <t>предоставление мер социальной поддержки семьям опекунов (попечителей), приемным семьям и семьям усыновителей</t>
  </si>
  <si>
    <t>осуществление деятельности специалистов органов местного самоуправления по опеке и попечительству</t>
  </si>
  <si>
    <t>99 9 00 51180</t>
  </si>
  <si>
    <t>99 9 00 51200</t>
  </si>
  <si>
    <t>99 9 00 85270</t>
  </si>
  <si>
    <t xml:space="preserve"> Наименование  муниципальных  образований</t>
  </si>
  <si>
    <t>непрограммные расходы областного бюджета</t>
  </si>
  <si>
    <t>Иной межбюджетный трансферт на строительство физкультурно-оздоровительного комплекса</t>
  </si>
  <si>
    <t>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</si>
  <si>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Иные межбюджетные трансферты местным бюджетам на проведение капитального ремонта объектов муниципальных общеобразовательных организаций</t>
  </si>
  <si>
    <t xml:space="preserve">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</si>
  <si>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Финансовое обеспечение организации благоустройства территорий муниципальных образований </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</si>
  <si>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</si>
  <si>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99 9 00 55491</t>
  </si>
  <si>
    <t>99 9 00 87100</t>
  </si>
  <si>
    <t>Всего  межбюджетные  трансферты</t>
  </si>
  <si>
    <t>ИТОГО</t>
  </si>
  <si>
    <t>Нераспределенные  средства,  всего</t>
  </si>
  <si>
    <t>дотация</t>
  </si>
  <si>
    <t xml:space="preserve">субсидия  </t>
  </si>
  <si>
    <t>субвенция</t>
  </si>
  <si>
    <t>иные  МБТ</t>
  </si>
  <si>
    <t>Региональный проект "Чистая вода"</t>
  </si>
  <si>
    <t>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t>
  </si>
  <si>
    <t>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t>
  </si>
  <si>
    <t xml:space="preserve">Реализация мероприятий по модернизации школьных систем образования </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</si>
  <si>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</si>
  <si>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Модернизация инфраструктуры общего образования </t>
  </si>
  <si>
    <t>Оснащение региональных и муниципальных театров</t>
  </si>
  <si>
    <t>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</si>
  <si>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t>
  </si>
  <si>
    <t>Предоставление субсидий местным бюджетам на реализацию муниципальных программ, направленных на обеспечение мероприятий в сфере теплоснабжения,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</si>
  <si>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 xml:space="preserve">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 </t>
  </si>
  <si>
    <t>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t>
  </si>
  <si>
    <t>Закон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t>
  </si>
  <si>
    <t>оплата  жилых  помещений  и  коммунальных  услуг  педагогическим  работникам,  медицинским  работникам  образовательных  организаций</t>
  </si>
  <si>
    <t>оплата  жилых  помещений  и  коммунальных  услуг  работникам  учреждений  культуры  и  искусства</t>
  </si>
  <si>
    <t>Создание виртуальных концертных залов</t>
  </si>
  <si>
    <t>Иные межбюджетные трансферты на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t>
  </si>
  <si>
    <t xml:space="preserve">Иные межбюджетные трансферты на реализацию инициативных проектов в рамках инициативного бюджетирования </t>
  </si>
  <si>
    <t>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t>
  </si>
  <si>
    <t>Иные межбюджетные трансферты в целях поощрения муниципальных образований Липецкой области за лучшие практики деятельности органов местного самоуправления в сфере муниципального управления</t>
  </si>
  <si>
    <t>99 9 00 87120</t>
  </si>
  <si>
    <t>СВЕДЕНИЯ  О  ПЕРЕЧИСЛЕНИИ  ДОТАЦИИ  ИЗ ОБЛАСТНОГО  БЮДЖЕТА  В  2024  ГОДУ</t>
  </si>
  <si>
    <t>Постановление Правительства Липецкой области от 07.12.2023 года № 687 "Об утверждении государственной программы Липецкой области "Управление государственными финансами и государственным долгом Липецкой области"</t>
  </si>
  <si>
    <t>Непрограммные  расходы  областного  бюджета</t>
  </si>
  <si>
    <t>Комплекс процессных мероприятий "Создание условий для эффективного и ответственного управления государственными и муниципальными финансами, повышения устойчивости бюджетов муниципальных образований"</t>
  </si>
  <si>
    <t xml:space="preserve">Дотации на выравнивание бюджетной обеспеченности муниципальных районов (муниципальных округов, городских округов) </t>
  </si>
  <si>
    <t>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муниципальных округов и муниципальных районов Липецкой области</t>
  </si>
  <si>
    <t>Иные дотации местным бюджетам в целях поощрения достижения наилучших значений показателей увеличения налогового потенциала городских округов, муниципальных округов и муниципальных районов Липецкой области</t>
  </si>
  <si>
    <t>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муниципальных округов и муниципальных районов Липецкой области</t>
  </si>
  <si>
    <t xml:space="preserve">Иные дотации местным бюджетам на премирование муниципальных образований - победителей Всероссийского конкурса "Лучшая муниципальная практика" </t>
  </si>
  <si>
    <t>отчет</t>
  </si>
  <si>
    <t>отклонение</t>
  </si>
  <si>
    <t>21 4 03 80010</t>
  </si>
  <si>
    <t>21 4 03 80020</t>
  </si>
  <si>
    <t>21 4 03 80030</t>
  </si>
  <si>
    <t>21 4 03 80040</t>
  </si>
  <si>
    <t>21 4 03 80050</t>
  </si>
  <si>
    <t>21 4 03 80060</t>
  </si>
  <si>
    <t>21 4 03 80070</t>
  </si>
  <si>
    <t>21 4 03 80080</t>
  </si>
  <si>
    <t>99 9 00 53990</t>
  </si>
  <si>
    <t>СВЕДЕНИЯ  О  ПЕРЕЧИСЛЕНИИ  СУБСИДИИ  ИЗ ОБЛАСТНОГО  БЮДЖЕТА  В  2024  ГОДУ</t>
  </si>
  <si>
    <t>Постановление Правительства Липецкой области от 28 декабря 2023 года № 811 "Об утверждении государственной программы Липецкой области "Социальная поддержка граждан, реализация семейно-демографической политики Липецкой области"</t>
  </si>
  <si>
    <t>Постановление Правительства Липецкой области от 21.12.2023 года № 740 "Об утверждении государственной программы Липецкой области "Развитие физической культуры и спорта Липецкой области"</t>
  </si>
  <si>
    <t xml:space="preserve">Постановление Правительства Липецкой области от 20.12.2023 года № 725 "Об утверждении государственной программы Липецкой области "Развитие образования Липецкой области" </t>
  </si>
  <si>
    <t>Постановление Правительства Липецкой области от 27.12.2023 года № 794 "Об утверждении государственной программы Липецкой области "Развитие культуры и туризма в Липецкой области"</t>
  </si>
  <si>
    <t>Постановление Правительства Липецкой области от 26.12.2023 года № 770 "Об утверждении государственной программы Липецкой области "Обеспечение населения Липецкой области качественными коммунальными услугами и формирование современной городской среды"</t>
  </si>
  <si>
    <t>Постановление Правительства Липецкой области от 04.12.2023 года № 666 "Об утверждении комплексной государственной программы Липецкой области "Комплексное развитие сельских территорий Липецкой области"</t>
  </si>
  <si>
    <t>Постановление Правительства Липецкой области от 25.12.2023 года № 767 "Об утверждении государственной программы Липецкой области "Развитие транспортной системы Липецкой области"</t>
  </si>
  <si>
    <t>Постановление Правительства Липецкой области от 08.12.2023 года № 702 "Об утверждении государственной программы Липецкой области "Обеспечение жителей Липецкой области качественным жильем, социальной и инженерной инфраструктурой"</t>
  </si>
  <si>
    <t>Постановление Правительства Липецкой области от 21.12.2023 года № 741 "Об утверждении государственной программы Липецкой области "Энергоэффективность, развитие энергетики и повышение надежности энергоснабжения в Липецкой области"</t>
  </si>
  <si>
    <t>Постановление Правительства Липецкой области от 29.12.2023 года № 825 "Об утверждении государственной программы Липецкой области "Охрана окружающей среды, воспроизводство и рациональное использование природных ресурсов Липецкой области"</t>
  </si>
  <si>
    <t>Постановление Правительства Липецкой области от 26.12.2023 года № 779 "Об утверждении государственной программы Липецкой области "Профилактика терроризма и экстремизма в Липецкой области"</t>
  </si>
  <si>
    <t>Постановление Правительства Липецкой области от 21.12.2023 года № 744 "Об утверждении государственной программы Липецкой области "Развитие малого и среднего предпринимательства Липецкой области"</t>
  </si>
  <si>
    <t>Постановление Правительства Липецкой области от 08.12.2023 года № 701 "Об утверждении государственной программы Липецкой области "Развитие сельского хозяйства и регулирование рынков сельскохозяйственной продукции, сырья и продовольствия Липецкой области"</t>
  </si>
  <si>
    <t>Постановление Правительства Липецкой области от 26.12.2023 года № 781 "Об утверждении государственной программы Липецкой области "Эффективное государственное управление и развитие муниципальной службы Липецкой области"</t>
  </si>
  <si>
    <t>Постановление Правительства Липецкой области от 08.12.2023 года № 700 "Об утверждении государственной программы Липецкой области "Реализация внутренней политики Липецкой области"</t>
  </si>
  <si>
    <t xml:space="preserve">Комплекс процессных мероприятий "Доступная среда" </t>
  </si>
  <si>
    <t xml:space="preserve">Региональный проект "Развитие спортивной инфраструктуры" </t>
  </si>
  <si>
    <t xml:space="preserve">Комплекс процессных мероприятий "Развитие физической культуры, массового спорта и спорта высших достижений" </t>
  </si>
  <si>
    <t xml:space="preserve">Региональный проект "Современная школа" </t>
  </si>
  <si>
    <t xml:space="preserve">Региональный проект "Успех каждого ребенка" </t>
  </si>
  <si>
    <t>Региональный проект "Модернизация школьных систем образования"</t>
  </si>
  <si>
    <t xml:space="preserve">Комплекс процессных мероприятий "Развитие и совершенствование системы дошкольного, общего и дополнительного образования" </t>
  </si>
  <si>
    <t xml:space="preserve">Комплекс процессных мероприятий "Поддержка профессионального развития педагогического корпуса системы образования" </t>
  </si>
  <si>
    <t xml:space="preserve">Региональный проект "Культурная среда" </t>
  </si>
  <si>
    <t>Региональный проект "Цифровая культура"</t>
  </si>
  <si>
    <t xml:space="preserve">Комплекс процессных мероприятий "Развитие культуры в Липецкой области" </t>
  </si>
  <si>
    <t>Региональный проект "Развитие и модернизация коммунальной инфраструктуры Липецкой области"</t>
  </si>
  <si>
    <t>Комплекс процессных мероприятий "Улучшение качества жилищного фонда, развитие и модернизация коммунальной инфраструктуры Липецкой области"</t>
  </si>
  <si>
    <t>Региональный проект "Развитие жилищного строительства на сельских территориях и повышение уровня благоустройства домовладений"</t>
  </si>
  <si>
    <t xml:space="preserve">Региональный проект "Благоустройство сельских территорий" </t>
  </si>
  <si>
    <t xml:space="preserve">Региональный проект "Региональный проект "Развитие транспортной инфраструктуры на сельских территориях"" </t>
  </si>
  <si>
    <t>Региональный проект "Современный облик сельских территорий"</t>
  </si>
  <si>
    <t xml:space="preserve">Региональный проект "Региональная и местная дорожная сеть" </t>
  </si>
  <si>
    <t xml:space="preserve">Регионального проекта "Развитие общественного транспорта" </t>
  </si>
  <si>
    <t xml:space="preserve">Ведомственный проект "Развитие и увеличение пропускной способности автомобильных дорог общего пользования и искусственных сооружений на них" </t>
  </si>
  <si>
    <t xml:space="preserve">Комплекс процессных мероприятий "Приведение автомобильных дорог общего пользования и мостовых сооружений в нормативное транспортно-эксплуатационное состояние и обеспечение сохранности существующей сети дорог" </t>
  </si>
  <si>
    <t xml:space="preserve">Региональный проект "Жилье" </t>
  </si>
  <si>
    <t xml:space="preserve">Ведомственный проект "Стимулирование жилищного и социального строительства в Липецкой области" </t>
  </si>
  <si>
    <t xml:space="preserve">Комплекс процессных мероприятий «Энергоэффективность, развитие энергетики и повышение надежности энергоснабжения» </t>
  </si>
  <si>
    <t>Ведомственный проект «Создание условий для развития деятельности по сбору, обработке, утилизации, обезвреживанию и захоронению отходов на территории Липецкой области»</t>
  </si>
  <si>
    <t>Комплекс процессных мероприятий "Профилактика терроризма и экстремизма, минимизация и ликвидация последствий их проявлений на территории Липецкой области"</t>
  </si>
  <si>
    <t xml:space="preserve">Комплекс процессных мероприятий "Создание условий для повышения конкурентоспособности субъектов малого и среднего предпринимательства региона" </t>
  </si>
  <si>
    <t xml:space="preserve">Региональный проект "Вовлечение в оборот и комплексная мелиорация земель сельскохозяйственного назначения" </t>
  </si>
  <si>
    <t>Комплекс процессных мероприятий "Повышение эффективности оказания государственных (муниципальных) услуг, исполнения государственных функций"</t>
  </si>
  <si>
    <t>Комплекс процессных мероприятий "Совершенствование государственной гражданской и муниципальной службы Липецкой области"</t>
  </si>
  <si>
    <t xml:space="preserve">Комплекс процессных мероприятий "Общественные организации и гражданское общество" </t>
  </si>
  <si>
    <t>Комплекс процессных мероприятий "Патриотическое воспитание населения и допризывная подготовка"</t>
  </si>
  <si>
    <t xml:space="preserve">Комплекс процессных мероприятий "Укрепление гражданского единства, сохранение российской нации, гармонизация межнациональных (межэтнических) отношений, обеспечения межнационального мира" </t>
  </si>
  <si>
    <t xml:space="preserve">Реализация мероприятий, направленных на закупку и монтаж оборудования для создания "умных" спортивных площадок </t>
  </si>
  <si>
    <t xml:space="preserve">Модернизация инфраструктуры общего образования в целях достижения значений базового результата федерального проекта </t>
  </si>
  <si>
    <t>Предоставление субсидий местным бюджетам на реализацию муниципальных программ, направленных на выполнение мероприятий по благоустройству и созданию спортивной (игровой) инфраструктуры на прилегающих территориях к зданиям капитально отремонтированных общеобразовательных учреждений</t>
  </si>
  <si>
    <t xml:space="preserve">Реализация мероприятий по модернизации школьных систем образования в целях достижения значений базового результата проекта </t>
  </si>
  <si>
    <t xml:space="preserve">Предоставление субсидий местным бюджетам на реализацию муниципальных программ, направленных на дополнительное профессиональное образование педагогических работников муниципальных образовательных организаций </t>
  </si>
  <si>
    <t>Создание модельных муниципальных библиотек</t>
  </si>
  <si>
    <t xml:space="preserve">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 </t>
  </si>
  <si>
    <t>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</si>
  <si>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городских округов и поселений)</t>
  </si>
  <si>
    <t xml:space="preserve">Реализация мероприятий, направленных на формирование современной городской среды в целях достижения значений базового результата регионального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муниципальных и городских округов) </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</si>
  <si>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 за счет средств публично-правовой компании "Фонд развития территорий"</t>
  </si>
  <si>
    <t xml:space="preserve">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  </t>
  </si>
  <si>
    <t>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теплоснабжения</t>
  </si>
  <si>
    <t xml:space="preserve">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 </t>
  </si>
  <si>
    <t xml:space="preserve">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 </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</si>
  <si>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благоустройству общественных пространств на сельских территориях)</t>
  </si>
  <si>
    <t>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t>
  </si>
  <si>
    <t>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обеспечение комплексного развития сельских территорий)</t>
  </si>
  <si>
    <t>Финансовое обеспечение дорожной деятельности в рамках реализации национального проекта "Безопасные качественные дороги" в рамках достижения базового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t>
  </si>
  <si>
    <t xml:space="preserve">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t>
  </si>
  <si>
    <t xml:space="preserve">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 </t>
  </si>
  <si>
    <t>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t>
  </si>
  <si>
    <t xml:space="preserve">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  </t>
  </si>
  <si>
    <t>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</si>
  <si>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Стимулирование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t>
  </si>
  <si>
    <t>Стимулирование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</si>
  <si>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t>
  </si>
  <si>
    <t>Предоставление субсидий местным бюджетам на реализацию муниципальных программ в области энергосбережения и повышения энергетической эффективности</t>
  </si>
  <si>
    <t>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t>
  </si>
  <si>
    <t xml:space="preserve">Предоставление субсидий местным бюджетам на реализацию муниципальных программ, направленных на разработку проектов по рекультивации земель (разработка проектно-сметной документации и прохождение ее государственной экологической экспертизы в соответствии с требованиями действующего законодательства Российской Федерации), на рекультивацию земель, находящихся в муниципальной собственности, нарушенных при складировании и захоронении отходов производства и потребления </t>
  </si>
  <si>
    <t>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t>
  </si>
  <si>
    <t xml:space="preserve">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 </t>
  </si>
  <si>
    <t xml:space="preserve">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 </t>
  </si>
  <si>
    <t xml:space="preserve">Предоставление субсидий местным бюджетам на реализацию муниципальных программ, направленных на подготовку проектов межевания земельных участков и на проведение кадастровых работ </t>
  </si>
  <si>
    <t xml:space="preserve">Предоставление субсидий местным бюджетам на реализацию муниципальных программ, направленных на проведение комплексных кадастровых работ без условий софинансирования с федеральным бюджетом </t>
  </si>
  <si>
    <t xml:space="preserve">Проведение комплексных кадастровых работ </t>
  </si>
  <si>
    <t>01 4 05 86130</t>
  </si>
  <si>
    <t>01 4 05 86310</t>
  </si>
  <si>
    <t>03 2 01 R7530</t>
  </si>
  <si>
    <t>03 4 01 86440</t>
  </si>
  <si>
    <t>03 4 01 86820</t>
  </si>
  <si>
    <t>04 1 E1 52390</t>
  </si>
  <si>
    <t>04 1 E1 А2390</t>
  </si>
  <si>
    <t>04 1 E2 50980</t>
  </si>
  <si>
    <t>04 2 01 86890</t>
  </si>
  <si>
    <t>04 2 01 86920</t>
  </si>
  <si>
    <t>04 2 01 R7501,  04 2 01 R7502</t>
  </si>
  <si>
    <t>04 2 01 А7500</t>
  </si>
  <si>
    <t>04 4 02 86560</t>
  </si>
  <si>
    <t>04 4 02 86880</t>
  </si>
  <si>
    <t>04 4 04 86910</t>
  </si>
  <si>
    <t>05 1 A1 54540</t>
  </si>
  <si>
    <t>05 1 A1 55131</t>
  </si>
  <si>
    <t>05 1 A1 5519Б</t>
  </si>
  <si>
    <t>05 1 A1 55840</t>
  </si>
  <si>
    <t>05 1 A2 86280</t>
  </si>
  <si>
    <t>05 1 A3 54530</t>
  </si>
  <si>
    <t>05 4 02 R4660</t>
  </si>
  <si>
    <t>05 4 02 R5191</t>
  </si>
  <si>
    <t>06 1 F2 54240</t>
  </si>
  <si>
    <t>06 1 F2 55550</t>
  </si>
  <si>
    <t>06 1 F2 А5551</t>
  </si>
  <si>
    <t>06 1 F5 52432</t>
  </si>
  <si>
    <t>06 2 01 09506</t>
  </si>
  <si>
    <t>06 2 01 09507</t>
  </si>
  <si>
    <t>06 2 01 09606</t>
  </si>
  <si>
    <t>06 2 01 09607</t>
  </si>
  <si>
    <t>06 2 01 86120</t>
  </si>
  <si>
    <t>06 2 01 86390</t>
  </si>
  <si>
    <t>06 2 01 97010</t>
  </si>
  <si>
    <t>06 2 01 97020</t>
  </si>
  <si>
    <t>06 4 01 86490</t>
  </si>
  <si>
    <t>07 2 01 R5762</t>
  </si>
  <si>
    <t>07 2 01 R5764</t>
  </si>
  <si>
    <t>07 2 02 R5763</t>
  </si>
  <si>
    <t>07 2 03 R3722</t>
  </si>
  <si>
    <t>07 2 04 R5766</t>
  </si>
  <si>
    <t>08 1 R1 53940</t>
  </si>
  <si>
    <t>08 1 R1 А3944</t>
  </si>
  <si>
    <t>08 1 R7 54010</t>
  </si>
  <si>
    <t>08 3 01 86030</t>
  </si>
  <si>
    <t>08 4 01 86070</t>
  </si>
  <si>
    <t>08 4 01 86230</t>
  </si>
  <si>
    <t>09 1 F1 50212</t>
  </si>
  <si>
    <t>09 1 F1 50213</t>
  </si>
  <si>
    <t>09 1 F1 50214</t>
  </si>
  <si>
    <t>09 3 01 86010</t>
  </si>
  <si>
    <t>10 4 01 86080</t>
  </si>
  <si>
    <t>10 4 01 86180</t>
  </si>
  <si>
    <t>11 3 02 86210</t>
  </si>
  <si>
    <t>11 3 02 86380</t>
  </si>
  <si>
    <t>14 4 01 86160</t>
  </si>
  <si>
    <t>15 4 01 86060</t>
  </si>
  <si>
    <t>15 4 01 86860</t>
  </si>
  <si>
    <t>17 2 05 R5990</t>
  </si>
  <si>
    <t>19 4 01 86470</t>
  </si>
  <si>
    <t>19 4 01 R5110</t>
  </si>
  <si>
    <t>19 4 02 86790</t>
  </si>
  <si>
    <t>20 4 01 86670</t>
  </si>
  <si>
    <t>20 4 02 86650</t>
  </si>
  <si>
    <t>20 4 02 R2991</t>
  </si>
  <si>
    <t>20 4 03 86630</t>
  </si>
  <si>
    <t>СВЕДЕНИЯ  О  ПЕРЕЧИСЛЕНИИ  СУБВЕНЦИИ  ИЗ  ОБЛАСТНОГО  БЮДЖЕТА  В  2024  ГОДУ</t>
  </si>
  <si>
    <t>Постановление Правительства Липецкой области от 20.12.2023 года № 725 "Об утверждении государственной программы Липецкой области "Развитие образования Липецкой области"</t>
  </si>
  <si>
    <t>Постановление Правительства Липецкой области от 21.12.2023 года № 742 "Об утверждении государственной программы Липецкой области "Обеспечение общественной безопасности населения и территории Липецкой области"</t>
  </si>
  <si>
    <t>Постановление Правительства Липецкой области от 26.12.2023 года № 786 "Об утверждении государственной программы Липецкой области "Развитие рынка труда и содействие занятости населения в Липецкой области"</t>
  </si>
  <si>
    <t>Комплекс процессных мероприятий "Совершенствование системы социальной поддержки граждан"</t>
  </si>
  <si>
    <t>Комплекс процессных мероприятий "Совершенствование социальной поддержки семьи и детей"</t>
  </si>
  <si>
    <t>Комплекс процессных мероприятий "Обеспечение жилыми помещениями детей-сирот, детей, оставшихся без попечения родителей, и лиц из их числа"</t>
  </si>
  <si>
    <t>Комплекс процессных мероприятий "Обеспечение деятельности органов записи актов гражданского состояния, органов в сфере архивного дела и подведомственных учреждений"</t>
  </si>
  <si>
    <t>Комплекс процессных мероприятий "Оказание государственной поддержки в рамках приобретения (строительства) жилья"</t>
  </si>
  <si>
    <t>Комплекс процессных мероприятий "Профилактика правонарушений в Липецкой области"</t>
  </si>
  <si>
    <t>Комплекс процессных мероприятий «Обеспечение эпизоотического и ветеринарно-санитарного благополучия на территории Липецкой области»</t>
  </si>
  <si>
    <t>Комплекс процессных мероприятий "Улучшение условий и охраны труда"</t>
  </si>
  <si>
    <t>Закон  Липецкой  области  от  31  августа  2004  года  № 120-ОЗ  "О  наделении  органов  местного  самоуправления  отдельными  государственными  полномочиями  в  сфере  деятельности  административных  комиссий  и  производства  по  делам  об  административных  правонарушениях"</t>
  </si>
  <si>
    <t>Закон Липецкой области от 2 мая 2023 года № 329-ОЗ "О наделении органов местного самоуправления отдельными государственными полномочиями Липецкой области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</si>
  <si>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 xml:space="preserve">Постановление  Правительства  Российский  Федерации  от  29 апреля 2006  года  № 258  "О субвенциях на осуществление полномочий по первичному воинскому учету органами местного самоуправления поселений, муниципальных и городских округов" </t>
  </si>
  <si>
    <t>01 4 01 51340</t>
  </si>
  <si>
    <t>01 4 01 51350</t>
  </si>
  <si>
    <t>01 4 01 51760</t>
  </si>
  <si>
    <t>01 4 01 85190</t>
  </si>
  <si>
    <t>01 4 01 85251</t>
  </si>
  <si>
    <t>01 4 01 85252</t>
  </si>
  <si>
    <t>01 4 03 85080</t>
  </si>
  <si>
    <t>01 4 03 85130</t>
  </si>
  <si>
    <t xml:space="preserve">01 4 03 85460 </t>
  </si>
  <si>
    <t>01 4 03 R3040</t>
  </si>
  <si>
    <t>01 4 03 85430</t>
  </si>
  <si>
    <t>01 4 03 85440</t>
  </si>
  <si>
    <t>01 4 04 85450</t>
  </si>
  <si>
    <t>04 4 02 85090</t>
  </si>
  <si>
    <t>04 4 02 85160</t>
  </si>
  <si>
    <t>04 4 02 85350</t>
  </si>
  <si>
    <t>04 4 02 85420</t>
  </si>
  <si>
    <t>05 4 04 59300,  05 4 04 85020</t>
  </si>
  <si>
    <t>05 4 04 85060</t>
  </si>
  <si>
    <t>09 4 01 85010</t>
  </si>
  <si>
    <t>13 4 01 85070</t>
  </si>
  <si>
    <t>17 4 03 85170</t>
  </si>
  <si>
    <t>17 4 03 85210</t>
  </si>
  <si>
    <t>18 4 03 85340</t>
  </si>
  <si>
    <t>СВЕДЕНИЯ  О  ПЕРЕЧИСЛЕНИИ  ИНЫХ  МЕЖБЮДЖЕТНЫХ  ТРАНСФЕРТОВ  В  2024  ГОДУ</t>
  </si>
  <si>
    <t>Региональный проект "Развитие спортивной инфраструктуры"</t>
  </si>
  <si>
    <t>Комплекс процессных мероприятий "Развитие и совершенствование системы дошкольного, общего и дополнительного образования"</t>
  </si>
  <si>
    <t>Региональный проект «Формирование комфортной городской среды»</t>
  </si>
  <si>
    <t>Комплекс процессных мероприятий «Формирование современной городской среды»</t>
  </si>
  <si>
    <t>Комплекс процессных мероприятий «Организация и развитие транспортного обслуживания населения Липецкой области»</t>
  </si>
  <si>
    <t>Региональный проект "Патриотическое воспитание граждан Российской Федерации"</t>
  </si>
  <si>
    <t>Региональный проект "Развитие системы поддержки молодежи ("Молодежь России")"</t>
  </si>
  <si>
    <t>Ведомственный проект "Развитие механизма инициативного бюджетирования"</t>
  </si>
  <si>
    <t>Иные  непрограммные  мероприятия</t>
  </si>
  <si>
    <t xml:space="preserve">Ежемесячное денежное вознаграждение советникам директоров по воспитанию и взаимодействию с детскими общественными объединениями областных государственных общеобразовательных организаций, областных профессиональных образовательных организаций, муниципальных общеобразовательных организаций </t>
  </si>
  <si>
    <t xml:space="preserve">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в целях достижения значений базового результата регионального проекта </t>
  </si>
  <si>
    <t xml:space="preserve">Иные межбюджетные трансферты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 </t>
  </si>
  <si>
    <t>Иные межбюджетные трансферты местным бюджетам на проведение капитального ремонта объектов социальной сферы муниципальных образований</t>
  </si>
  <si>
    <t xml:space="preserve">Реализация программы комплексного развития молодежной политики "Регион для молодых" в Липецкой области  </t>
  </si>
  <si>
    <t>Иные межбюджетные трансферты на поощрение муниципальных управленческих команд за достижение отдельных показателей деятельности органов местного самоуправления муниципальных районов, муниципальных округов и городских округов Липецкой области в сфере экономики</t>
  </si>
  <si>
    <t>03 2 01 87090</t>
  </si>
  <si>
    <t>04 2 01 87080</t>
  </si>
  <si>
    <t xml:space="preserve">04 4 02 50500 </t>
  </si>
  <si>
    <t>04 4 02 53030</t>
  </si>
  <si>
    <t xml:space="preserve">05 1 A3 54530 </t>
  </si>
  <si>
    <t xml:space="preserve">05 1 A1 54540 </t>
  </si>
  <si>
    <t>06 1 F2 А4240</t>
  </si>
  <si>
    <t>06 4 03 87070</t>
  </si>
  <si>
    <t>08 4 02 87110</t>
  </si>
  <si>
    <t>08 4 02 97060</t>
  </si>
  <si>
    <t>09 3 01 87130</t>
  </si>
  <si>
    <t>20 1 EВ 51790</t>
  </si>
  <si>
    <t>20 1 EГ 51160</t>
  </si>
  <si>
    <t>21 3 01 80090</t>
  </si>
  <si>
    <t>СВЕДЕНИЯ  О  ПЕРЕЧИСЛЕНИИ  МЕЖБЮДЖЕТНЫХ  ТРАНСФЕРТОВ  ИЗ ОБЛАСТНОГО  БЮДЖЕТА  В  2024  ГОДУ</t>
  </si>
  <si>
    <t>Утвержденные бюджетные назначения  на основании отчета об исполнении консолидированного бюджета субъекта РФ и бюджета территориального государственного внебюджетного фонда (ф.0503317)</t>
  </si>
  <si>
    <t xml:space="preserve">Первоначальные   бюджетные назначения, утвержденные  Законом Липецкой области от 19.12.2023 N 423-ОЗ
"Об областном бюджете на 2024 год и на плановый период 2025 и 2026 годов"
</t>
  </si>
  <si>
    <t>Первоначальные   бюджетные назначения, утвержденные  Законом Липецкой области от 19.12.2023 N 423-ОЗ
"Об областном бюджете на 2024 год и на плановый период 2025 и 2026 годов"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</si>
</sst>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_-* #,##0.0_р_._-;\-* #,##0.0_р_._-;_-* &quot;-&quot;??_р_._-;_-@_-"/>
    <numFmt numFmtId="166" formatCode="_-* #,##0_р_._-;\-* #,##0_р_._-;_-* &quot;-&quot;_р_._-;_-@_-"/>
    <numFmt numFmtId="167" formatCode="_-* #,##0_р_._-;\-* #,##0_р_._-;_-* &quot;-&quot;??_р_._-;_-@_-"/>
    <numFmt numFmtId="168" formatCode="_-* #,##0.0\ _₽_-;\-* #,##0.0\ _₽_-;_-* &quot;-&quot;?\ _₽_-;_-@_-"/>
  </numFmts>
  <fonts count="21" x14ac:knownFonts="1">
    <font>
      <sz val="10"/>
      <name val="Arial Cyr"/>
      <charset val="204"/>
    </font>
    <font>
      <sz val="10"/>
      <name val="Arial Cyr"/>
      <charset val="204"/>
    </font>
    <font>
      <b/>
      <sz val="11"/>
      <name val="Arial Cyr"/>
      <family val="2"/>
      <charset val="204"/>
    </font>
    <font>
      <b/>
      <sz val="14"/>
      <name val="Arial Cyr"/>
      <family val="2"/>
      <charset val="204"/>
    </font>
    <font>
      <b/>
      <sz val="12"/>
      <name val="Arial Cyr"/>
      <family val="2"/>
      <charset val="204"/>
    </font>
    <font>
      <sz val="11"/>
      <name val="Arial CYR"/>
      <family val="2"/>
      <charset val="204"/>
    </font>
    <font>
      <sz val="12"/>
      <name val="Arial Cyr"/>
      <family val="2"/>
      <charset val="204"/>
    </font>
    <font>
      <b/>
      <sz val="12"/>
      <name val="Arial Cyr"/>
      <charset val="204"/>
    </font>
    <font>
      <b/>
      <sz val="13"/>
      <name val="Arial Cyr"/>
      <family val="2"/>
      <charset val="204"/>
    </font>
    <font>
      <sz val="13"/>
      <name val="Arial Cyr"/>
      <charset val="204"/>
    </font>
    <font>
      <b/>
      <sz val="13"/>
      <name val="Arial Cyr"/>
      <charset val="204"/>
    </font>
    <font>
      <b/>
      <sz val="10"/>
      <name val="Arial Cyr"/>
      <charset val="204"/>
    </font>
    <font>
      <sz val="12"/>
      <name val="Arial Cyr"/>
      <charset val="204"/>
    </font>
    <font>
      <b/>
      <sz val="12"/>
      <name val="Arial"/>
      <family val="2"/>
      <charset val="204"/>
    </font>
    <font>
      <sz val="13"/>
      <name val="Arial Cyr"/>
      <family val="2"/>
      <charset val="204"/>
    </font>
    <font>
      <b/>
      <sz val="14"/>
      <name val="Arial Cyr"/>
      <charset val="204"/>
    </font>
    <font>
      <b/>
      <sz val="11"/>
      <name val="Arial Cyr"/>
      <charset val="204"/>
    </font>
    <font>
      <sz val="11"/>
      <name val="Arial Cyr"/>
      <charset val="204"/>
    </font>
    <font>
      <sz val="12"/>
      <name val="Times New Roman"/>
      <family val="1"/>
      <charset val="204"/>
    </font>
    <font>
      <sz val="12"/>
      <name val="Helv"/>
      <charset val="204"/>
    </font>
    <font>
      <b/>
      <sz val="13"/>
      <name val="Arial"/>
      <family val="2"/>
      <charset val="204"/>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11"/>
        <bgColor indexed="64"/>
      </patternFill>
    </fill>
  </fills>
  <borders count="4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cellStyleXfs>
  <cellXfs count="504">
    <xf numFmtId="0" fontId="0" fillId="0" borderId="0" xfId="0"/>
    <xf numFmtId="0" fontId="2" fillId="0" borderId="0" xfId="0" applyFont="1"/>
    <xf numFmtId="0" fontId="3" fillId="0" borderId="0" xfId="0" applyFont="1" applyAlignment="1">
      <alignment horizontal="center"/>
    </xf>
    <xf numFmtId="0" fontId="5" fillId="0" borderId="0" xfId="0" applyFont="1"/>
    <xf numFmtId="0" fontId="6" fillId="0" borderId="0" xfId="0" applyFont="1"/>
    <xf numFmtId="0" fontId="4" fillId="0" borderId="0" xfId="0" applyFont="1" applyAlignment="1">
      <alignment horizontal="center"/>
    </xf>
    <xf numFmtId="0" fontId="3" fillId="0" borderId="0" xfId="0" applyFont="1" applyAlignment="1">
      <alignment horizontal="left"/>
    </xf>
    <xf numFmtId="0" fontId="4" fillId="0" borderId="15" xfId="0" applyFont="1" applyBorder="1" applyAlignment="1">
      <alignment horizontal="center" vertical="center" wrapText="1"/>
    </xf>
    <xf numFmtId="0" fontId="9" fillId="2" borderId="14" xfId="0" applyFont="1" applyFill="1" applyBorder="1"/>
    <xf numFmtId="0" fontId="9" fillId="0" borderId="0" xfId="0" applyFont="1"/>
    <xf numFmtId="165" fontId="8" fillId="0" borderId="17" xfId="1" applyNumberFormat="1" applyFont="1" applyBorder="1"/>
    <xf numFmtId="0" fontId="4" fillId="0" borderId="21" xfId="0" applyFont="1" applyBorder="1"/>
    <xf numFmtId="165" fontId="8" fillId="0" borderId="8" xfId="1" applyNumberFormat="1" applyFont="1" applyBorder="1"/>
    <xf numFmtId="165" fontId="8" fillId="0" borderId="15" xfId="1" applyNumberFormat="1" applyFont="1" applyBorder="1" applyAlignment="1">
      <alignment horizontal="center"/>
    </xf>
    <xf numFmtId="165" fontId="8" fillId="0" borderId="5" xfId="1" applyNumberFormat="1" applyFont="1" applyBorder="1" applyAlignment="1">
      <alignment horizontal="center"/>
    </xf>
    <xf numFmtId="165" fontId="8" fillId="0" borderId="15" xfId="1" applyNumberFormat="1" applyFont="1" applyBorder="1"/>
    <xf numFmtId="165" fontId="8" fillId="0" borderId="1" xfId="1" applyNumberFormat="1" applyFont="1" applyBorder="1"/>
    <xf numFmtId="165" fontId="8" fillId="0" borderId="22" xfId="1" applyNumberFormat="1" applyFont="1" applyBorder="1"/>
    <xf numFmtId="0" fontId="4" fillId="0" borderId="11" xfId="0" applyFont="1" applyBorder="1"/>
    <xf numFmtId="165" fontId="8" fillId="0" borderId="1" xfId="1" applyNumberFormat="1" applyFont="1" applyBorder="1" applyAlignment="1">
      <alignment horizontal="center"/>
    </xf>
    <xf numFmtId="0" fontId="4" fillId="0" borderId="2" xfId="0" applyFont="1" applyBorder="1"/>
    <xf numFmtId="0" fontId="4" fillId="0" borderId="9" xfId="0" applyFont="1" applyBorder="1" applyAlignment="1">
      <alignment wrapText="1"/>
    </xf>
    <xf numFmtId="165" fontId="8" fillId="0" borderId="8" xfId="1" applyNumberFormat="1" applyFont="1" applyBorder="1" applyAlignment="1">
      <alignment horizontal="center"/>
    </xf>
    <xf numFmtId="165" fontId="8" fillId="0" borderId="14" xfId="1" applyNumberFormat="1" applyFont="1" applyBorder="1" applyAlignment="1">
      <alignment horizontal="center"/>
    </xf>
    <xf numFmtId="0" fontId="4" fillId="0" borderId="11" xfId="0" applyFont="1" applyBorder="1" applyAlignment="1">
      <alignment horizontal="center"/>
    </xf>
    <xf numFmtId="0" fontId="11" fillId="0" borderId="0" xfId="0" applyFont="1"/>
    <xf numFmtId="0" fontId="10" fillId="0" borderId="0" xfId="0" applyFont="1"/>
    <xf numFmtId="0" fontId="12" fillId="0" borderId="0" xfId="0" applyFont="1"/>
    <xf numFmtId="0" fontId="7" fillId="0" borderId="0" xfId="0" applyFont="1"/>
    <xf numFmtId="0" fontId="7" fillId="0" borderId="6" xfId="0" applyFont="1" applyBorder="1"/>
    <xf numFmtId="0" fontId="12" fillId="0" borderId="6" xfId="0" applyFont="1" applyBorder="1"/>
    <xf numFmtId="0" fontId="4" fillId="0" borderId="7" xfId="0" applyFont="1" applyBorder="1" applyAlignment="1">
      <alignment horizontal="center"/>
    </xf>
    <xf numFmtId="0" fontId="13" fillId="0" borderId="0" xfId="0" applyFont="1" applyAlignment="1">
      <alignment vertical="center" wrapText="1"/>
    </xf>
    <xf numFmtId="0" fontId="14" fillId="0" borderId="0" xfId="0" applyFont="1" applyAlignment="1">
      <alignment vertical="center"/>
    </xf>
    <xf numFmtId="165" fontId="8" fillId="0" borderId="16" xfId="1" applyNumberFormat="1" applyFont="1" applyBorder="1"/>
    <xf numFmtId="164" fontId="6" fillId="0" borderId="0" xfId="0" applyNumberFormat="1" applyFont="1"/>
    <xf numFmtId="0" fontId="4" fillId="0" borderId="29" xfId="0" applyFont="1" applyBorder="1"/>
    <xf numFmtId="0" fontId="4" fillId="0" borderId="5" xfId="0" applyFont="1" applyBorder="1"/>
    <xf numFmtId="0" fontId="4" fillId="0" borderId="9" xfId="0" applyFont="1" applyBorder="1"/>
    <xf numFmtId="165" fontId="8" fillId="0" borderId="5" xfId="0" applyNumberFormat="1" applyFont="1" applyBorder="1"/>
    <xf numFmtId="165" fontId="8" fillId="0" borderId="1" xfId="0" applyNumberFormat="1" applyFont="1" applyBorder="1"/>
    <xf numFmtId="165" fontId="14" fillId="0" borderId="9" xfId="0" applyNumberFormat="1" applyFont="1" applyBorder="1"/>
    <xf numFmtId="165" fontId="8" fillId="0" borderId="14" xfId="1" applyNumberFormat="1" applyFont="1" applyBorder="1"/>
    <xf numFmtId="165" fontId="8" fillId="0" borderId="14" xfId="0" applyNumberFormat="1" applyFont="1" applyBorder="1"/>
    <xf numFmtId="0" fontId="2" fillId="0" borderId="0" xfId="0" applyFont="1" applyAlignment="1">
      <alignment horizontal="center"/>
    </xf>
    <xf numFmtId="165" fontId="8" fillId="0" borderId="8" xfId="0" applyNumberFormat="1" applyFont="1" applyBorder="1"/>
    <xf numFmtId="165" fontId="8" fillId="0" borderId="14" xfId="2" applyNumberFormat="1" applyFont="1" applyBorder="1" applyAlignment="1">
      <alignment horizontal="center"/>
    </xf>
    <xf numFmtId="0" fontId="7" fillId="0" borderId="6" xfId="0" applyFont="1" applyBorder="1" applyAlignment="1">
      <alignment vertical="center" wrapText="1"/>
    </xf>
    <xf numFmtId="165" fontId="10" fillId="0" borderId="5" xfId="1" applyNumberFormat="1" applyFont="1" applyBorder="1" applyAlignment="1">
      <alignment horizontal="center"/>
    </xf>
    <xf numFmtId="165" fontId="10" fillId="0" borderId="15" xfId="1" applyNumberFormat="1" applyFont="1" applyBorder="1" applyAlignment="1">
      <alignment horizontal="center"/>
    </xf>
    <xf numFmtId="0" fontId="13" fillId="0" borderId="6" xfId="0" applyFont="1" applyBorder="1" applyAlignment="1">
      <alignment vertical="center" wrapText="1"/>
    </xf>
    <xf numFmtId="0" fontId="13" fillId="0" borderId="7" xfId="0" applyFont="1" applyBorder="1" applyAlignment="1">
      <alignment vertical="center" wrapText="1"/>
    </xf>
    <xf numFmtId="0" fontId="7" fillId="0" borderId="7" xfId="0" applyFont="1" applyBorder="1" applyAlignment="1">
      <alignment vertical="center" wrapText="1"/>
    </xf>
    <xf numFmtId="165" fontId="10" fillId="0" borderId="22" xfId="1" applyNumberFormat="1" applyFont="1" applyBorder="1" applyAlignment="1">
      <alignment horizontal="center"/>
    </xf>
    <xf numFmtId="165" fontId="10" fillId="0" borderId="7" xfId="1" applyNumberFormat="1" applyFont="1" applyBorder="1" applyAlignment="1">
      <alignment horizontal="center"/>
    </xf>
    <xf numFmtId="0" fontId="0" fillId="0" borderId="0" xfId="0" applyFont="1"/>
    <xf numFmtId="0" fontId="15" fillId="0" borderId="0" xfId="0" applyFont="1"/>
    <xf numFmtId="0" fontId="15" fillId="0" borderId="0" xfId="0" applyFont="1" applyAlignment="1">
      <alignment horizontal="center"/>
    </xf>
    <xf numFmtId="0" fontId="7" fillId="0" borderId="2" xfId="0" applyFont="1" applyBorder="1"/>
    <xf numFmtId="165" fontId="10" fillId="0" borderId="0" xfId="1" applyNumberFormat="1" applyFont="1"/>
    <xf numFmtId="165" fontId="8" fillId="0" borderId="16" xfId="1" applyNumberFormat="1" applyFont="1" applyBorder="1" applyAlignment="1">
      <alignment horizontal="center"/>
    </xf>
    <xf numFmtId="165" fontId="10" fillId="0" borderId="0" xfId="0" applyNumberFormat="1" applyFont="1"/>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10" fillId="3" borderId="6"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16" fillId="0" borderId="0" xfId="0" applyFont="1"/>
    <xf numFmtId="0" fontId="7" fillId="0" borderId="0" xfId="0" applyFont="1" applyAlignment="1">
      <alignment horizontal="left"/>
    </xf>
    <xf numFmtId="0" fontId="15" fillId="0" borderId="0" xfId="0" applyFont="1" applyAlignment="1">
      <alignment horizontal="center"/>
    </xf>
    <xf numFmtId="0" fontId="16" fillId="0" borderId="3" xfId="0" applyFont="1" applyBorder="1"/>
    <xf numFmtId="0" fontId="16" fillId="0" borderId="3" xfId="0" applyFont="1" applyBorder="1" applyAlignment="1">
      <alignment horizontal="center"/>
    </xf>
    <xf numFmtId="0" fontId="16" fillId="0" borderId="4" xfId="0" applyFont="1" applyBorder="1"/>
    <xf numFmtId="0" fontId="17" fillId="0" borderId="0" xfId="0" applyFont="1"/>
    <xf numFmtId="0" fontId="17" fillId="0" borderId="0" xfId="0" applyFont="1" applyAlignment="1">
      <alignment vertical="center"/>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0" xfId="0" applyFont="1" applyFill="1" applyAlignment="1">
      <alignment horizontal="center"/>
    </xf>
    <xf numFmtId="0" fontId="16" fillId="2" borderId="9" xfId="0" applyFont="1" applyFill="1" applyBorder="1" applyAlignment="1">
      <alignment horizontal="center"/>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7" fillId="2" borderId="15" xfId="0" applyFont="1" applyFill="1" applyBorder="1" applyAlignment="1">
      <alignment horizontal="center" vertical="center" wrapText="1"/>
    </xf>
    <xf numFmtId="0" fontId="16" fillId="0" borderId="21" xfId="0" applyFont="1" applyBorder="1"/>
    <xf numFmtId="165" fontId="7" fillId="0" borderId="21" xfId="1" applyNumberFormat="1" applyFont="1" applyBorder="1" applyAlignment="1">
      <alignment horizontal="center"/>
    </xf>
    <xf numFmtId="165" fontId="7" fillId="0" borderId="22" xfId="1" applyNumberFormat="1" applyFont="1" applyBorder="1" applyAlignment="1">
      <alignment horizontal="center"/>
    </xf>
    <xf numFmtId="165" fontId="7" fillId="0" borderId="34" xfId="1" applyNumberFormat="1" applyFont="1" applyBorder="1" applyAlignment="1">
      <alignment horizontal="center"/>
    </xf>
    <xf numFmtId="165" fontId="7" fillId="0" borderId="35" xfId="1" applyNumberFormat="1" applyFont="1" applyBorder="1" applyAlignment="1">
      <alignment horizontal="center"/>
    </xf>
    <xf numFmtId="165" fontId="7" fillId="0" borderId="36" xfId="1" applyNumberFormat="1" applyFont="1" applyBorder="1" applyAlignment="1">
      <alignment horizontal="center"/>
    </xf>
    <xf numFmtId="165" fontId="7" fillId="3" borderId="18" xfId="1" applyNumberFormat="1" applyFont="1" applyFill="1" applyBorder="1" applyAlignment="1">
      <alignment horizontal="center"/>
    </xf>
    <xf numFmtId="165" fontId="7" fillId="0" borderId="16" xfId="1" applyNumberFormat="1" applyFont="1" applyBorder="1"/>
    <xf numFmtId="165" fontId="7" fillId="0" borderId="17" xfId="1" applyNumberFormat="1" applyFont="1" applyBorder="1"/>
    <xf numFmtId="165" fontId="7" fillId="0" borderId="23" xfId="1" applyNumberFormat="1" applyFont="1" applyBorder="1"/>
    <xf numFmtId="165" fontId="7" fillId="0" borderId="23" xfId="1" applyNumberFormat="1" applyFont="1" applyBorder="1" applyAlignment="1">
      <alignment horizontal="center"/>
    </xf>
    <xf numFmtId="165" fontId="7" fillId="0" borderId="22" xfId="1" applyNumberFormat="1" applyFont="1" applyBorder="1"/>
    <xf numFmtId="165" fontId="7" fillId="0" borderId="18" xfId="1" applyNumberFormat="1" applyFont="1" applyBorder="1" applyAlignment="1">
      <alignment horizontal="center"/>
    </xf>
    <xf numFmtId="165" fontId="7" fillId="0" borderId="18" xfId="1" applyNumberFormat="1" applyFont="1" applyBorder="1"/>
    <xf numFmtId="165" fontId="7" fillId="0" borderId="17" xfId="1" applyNumberFormat="1" applyFont="1" applyBorder="1" applyAlignment="1">
      <alignment horizontal="center"/>
    </xf>
    <xf numFmtId="165" fontId="7" fillId="0" borderId="20" xfId="1" applyNumberFormat="1" applyFont="1" applyBorder="1" applyAlignment="1">
      <alignment horizontal="center"/>
    </xf>
    <xf numFmtId="165" fontId="7" fillId="0" borderId="16" xfId="1" applyNumberFormat="1" applyFont="1" applyBorder="1" applyAlignment="1">
      <alignment horizontal="center"/>
    </xf>
    <xf numFmtId="0" fontId="16" fillId="0" borderId="24" xfId="0" applyFont="1" applyBorder="1"/>
    <xf numFmtId="165" fontId="7" fillId="0" borderId="24" xfId="1" applyNumberFormat="1" applyFont="1" applyBorder="1" applyAlignment="1">
      <alignment horizontal="center"/>
    </xf>
    <xf numFmtId="165" fontId="7" fillId="0" borderId="28" xfId="1" applyNumberFormat="1" applyFont="1" applyBorder="1" applyAlignment="1">
      <alignment horizontal="center"/>
    </xf>
    <xf numFmtId="165" fontId="7" fillId="0" borderId="37" xfId="1" applyNumberFormat="1" applyFont="1" applyBorder="1" applyAlignment="1">
      <alignment horizontal="center"/>
    </xf>
    <xf numFmtId="165" fontId="7" fillId="0" borderId="38" xfId="1" applyNumberFormat="1" applyFont="1" applyBorder="1" applyAlignment="1">
      <alignment horizontal="center"/>
    </xf>
    <xf numFmtId="165" fontId="7" fillId="0" borderId="39" xfId="1" applyNumberFormat="1" applyFont="1" applyBorder="1" applyAlignment="1">
      <alignment horizontal="center"/>
    </xf>
    <xf numFmtId="165" fontId="7" fillId="0" borderId="40" xfId="1" applyNumberFormat="1" applyFont="1" applyBorder="1"/>
    <xf numFmtId="165" fontId="7" fillId="0" borderId="40" xfId="1" applyNumberFormat="1" applyFont="1" applyBorder="1" applyAlignment="1">
      <alignment horizontal="center"/>
    </xf>
    <xf numFmtId="165" fontId="7" fillId="0" borderId="28" xfId="1" applyNumberFormat="1" applyFont="1" applyBorder="1"/>
    <xf numFmtId="165" fontId="7" fillId="0" borderId="13" xfId="1" applyNumberFormat="1" applyFont="1" applyBorder="1" applyAlignment="1">
      <alignment horizontal="center"/>
    </xf>
    <xf numFmtId="0" fontId="16" fillId="0" borderId="2" xfId="0" applyFont="1" applyBorder="1"/>
    <xf numFmtId="165" fontId="7" fillId="0" borderId="11" xfId="1" applyNumberFormat="1" applyFont="1" applyBorder="1" applyAlignment="1">
      <alignment horizontal="center"/>
    </xf>
    <xf numFmtId="165" fontId="7" fillId="0" borderId="14" xfId="1" applyNumberFormat="1" applyFont="1" applyBorder="1" applyAlignment="1">
      <alignment horizontal="center"/>
    </xf>
    <xf numFmtId="165" fontId="7" fillId="3" borderId="15" xfId="1" applyNumberFormat="1" applyFont="1" applyFill="1" applyBorder="1" applyAlignment="1">
      <alignment horizontal="center"/>
    </xf>
    <xf numFmtId="165" fontId="7" fillId="0" borderId="5" xfId="1" applyNumberFormat="1" applyFont="1" applyBorder="1"/>
    <xf numFmtId="165" fontId="7" fillId="0" borderId="15" xfId="1" applyNumberFormat="1" applyFont="1" applyBorder="1" applyAlignment="1">
      <alignment horizontal="center"/>
    </xf>
    <xf numFmtId="165" fontId="7" fillId="0" borderId="12" xfId="1" applyNumberFormat="1" applyFont="1" applyBorder="1"/>
    <xf numFmtId="165" fontId="7" fillId="0" borderId="12" xfId="1" applyNumberFormat="1" applyFont="1" applyBorder="1" applyAlignment="1">
      <alignment horizontal="center"/>
    </xf>
    <xf numFmtId="165" fontId="7" fillId="0" borderId="14" xfId="1" applyNumberFormat="1" applyFont="1" applyBorder="1"/>
    <xf numFmtId="165" fontId="7" fillId="0" borderId="7" xfId="1" applyNumberFormat="1" applyFont="1" applyBorder="1" applyAlignment="1">
      <alignment horizontal="center"/>
    </xf>
    <xf numFmtId="165" fontId="7" fillId="0" borderId="7" xfId="1" applyNumberFormat="1" applyFont="1" applyBorder="1"/>
    <xf numFmtId="165" fontId="7" fillId="0" borderId="15" xfId="1" applyNumberFormat="1" applyFont="1" applyBorder="1"/>
    <xf numFmtId="165" fontId="7" fillId="0" borderId="5" xfId="1" applyNumberFormat="1" applyFont="1" applyBorder="1" applyAlignment="1">
      <alignment horizontal="center"/>
    </xf>
    <xf numFmtId="165" fontId="7" fillId="0" borderId="6" xfId="1" applyNumberFormat="1" applyFont="1" applyBorder="1" applyAlignment="1">
      <alignment horizontal="center"/>
    </xf>
    <xf numFmtId="165" fontId="7" fillId="0" borderId="9" xfId="1" applyNumberFormat="1" applyFont="1" applyBorder="1" applyAlignment="1">
      <alignment horizontal="center"/>
    </xf>
    <xf numFmtId="165" fontId="7" fillId="0" borderId="8" xfId="1" applyNumberFormat="1" applyFont="1" applyBorder="1" applyAlignment="1">
      <alignment horizontal="center"/>
    </xf>
    <xf numFmtId="165" fontId="7" fillId="0" borderId="0" xfId="1" applyNumberFormat="1" applyFont="1" applyAlignment="1">
      <alignment horizontal="center"/>
    </xf>
    <xf numFmtId="165" fontId="7" fillId="3" borderId="9" xfId="1" applyNumberFormat="1" applyFont="1" applyFill="1" applyBorder="1" applyAlignment="1">
      <alignment horizontal="center"/>
    </xf>
    <xf numFmtId="165" fontId="7" fillId="0" borderId="8" xfId="1" applyNumberFormat="1" applyFont="1" applyBorder="1"/>
    <xf numFmtId="165" fontId="7" fillId="0" borderId="0" xfId="1" applyNumberFormat="1" applyFont="1"/>
    <xf numFmtId="165" fontId="7" fillId="0" borderId="10" xfId="1" applyNumberFormat="1" applyFont="1" applyBorder="1" applyAlignment="1">
      <alignment horizontal="center"/>
    </xf>
    <xf numFmtId="165" fontId="7" fillId="0" borderId="10" xfId="1" applyNumberFormat="1" applyFont="1" applyBorder="1"/>
    <xf numFmtId="165" fontId="7" fillId="3" borderId="22" xfId="1" applyNumberFormat="1" applyFont="1" applyFill="1" applyBorder="1" applyAlignment="1">
      <alignment horizontal="center"/>
    </xf>
    <xf numFmtId="165" fontId="7" fillId="3" borderId="25" xfId="1" applyNumberFormat="1" applyFont="1" applyFill="1" applyBorder="1" applyAlignment="1">
      <alignment horizontal="center"/>
    </xf>
    <xf numFmtId="165" fontId="7" fillId="0" borderId="21" xfId="1" applyNumberFormat="1" applyFont="1" applyBorder="1"/>
    <xf numFmtId="165" fontId="7" fillId="0" borderId="25" xfId="1" applyNumberFormat="1" applyFont="1" applyBorder="1" applyAlignment="1">
      <alignment horizontal="center"/>
    </xf>
    <xf numFmtId="165" fontId="7" fillId="0" borderId="25" xfId="1" applyNumberFormat="1" applyFont="1" applyBorder="1"/>
    <xf numFmtId="0" fontId="16" fillId="0" borderId="11" xfId="0" applyFont="1" applyBorder="1"/>
    <xf numFmtId="165" fontId="7" fillId="3" borderId="17" xfId="1" applyNumberFormat="1" applyFont="1" applyFill="1" applyBorder="1" applyAlignment="1">
      <alignment horizontal="center"/>
    </xf>
    <xf numFmtId="0" fontId="16" fillId="0" borderId="9" xfId="0" applyFont="1" applyBorder="1"/>
    <xf numFmtId="165" fontId="7" fillId="0" borderId="5" xfId="0" applyNumberFormat="1" applyFont="1" applyBorder="1"/>
    <xf numFmtId="165" fontId="7" fillId="0" borderId="15" xfId="0" applyNumberFormat="1" applyFont="1" applyBorder="1"/>
    <xf numFmtId="165" fontId="7" fillId="2" borderId="6" xfId="0" applyNumberFormat="1" applyFont="1" applyFill="1" applyBorder="1"/>
    <xf numFmtId="165" fontId="7" fillId="2" borderId="5" xfId="0" applyNumberFormat="1" applyFont="1" applyFill="1" applyBorder="1"/>
    <xf numFmtId="165" fontId="7" fillId="2" borderId="15" xfId="0" applyNumberFormat="1" applyFont="1" applyFill="1" applyBorder="1"/>
    <xf numFmtId="165" fontId="7" fillId="0" borderId="6" xfId="0" applyNumberFormat="1" applyFont="1" applyBorder="1"/>
    <xf numFmtId="165" fontId="12" fillId="0" borderId="9" xfId="0" applyNumberFormat="1" applyFont="1" applyBorder="1"/>
    <xf numFmtId="165" fontId="12" fillId="0" borderId="8" xfId="0" applyNumberFormat="1" applyFont="1" applyBorder="1"/>
    <xf numFmtId="165" fontId="12" fillId="2" borderId="0" xfId="0" applyNumberFormat="1" applyFont="1" applyFill="1"/>
    <xf numFmtId="165" fontId="12" fillId="2" borderId="9" xfId="0" applyNumberFormat="1" applyFont="1" applyFill="1" applyBorder="1"/>
    <xf numFmtId="165" fontId="12" fillId="2" borderId="1" xfId="0" applyNumberFormat="1" applyFont="1" applyFill="1" applyBorder="1"/>
    <xf numFmtId="165" fontId="12" fillId="0" borderId="0" xfId="0" applyNumberFormat="1" applyFont="1"/>
    <xf numFmtId="165" fontId="7" fillId="0" borderId="4" xfId="1" applyNumberFormat="1" applyFont="1" applyBorder="1" applyAlignment="1">
      <alignment horizontal="center"/>
    </xf>
    <xf numFmtId="165" fontId="7" fillId="0" borderId="1" xfId="1" applyNumberFormat="1" applyFont="1" applyBorder="1" applyAlignment="1">
      <alignment horizontal="center"/>
    </xf>
    <xf numFmtId="0" fontId="16" fillId="0" borderId="9" xfId="0" applyFont="1" applyBorder="1" applyAlignment="1">
      <alignment wrapText="1"/>
    </xf>
    <xf numFmtId="165" fontId="12" fillId="2" borderId="8" xfId="0" applyNumberFormat="1" applyFont="1" applyFill="1" applyBorder="1"/>
    <xf numFmtId="165" fontId="7" fillId="0" borderId="0" xfId="0" applyNumberFormat="1" applyFont="1"/>
    <xf numFmtId="165" fontId="12" fillId="2" borderId="14" xfId="0" applyNumberFormat="1" applyFont="1" applyFill="1" applyBorder="1"/>
    <xf numFmtId="0" fontId="16" fillId="0" borderId="11" xfId="0" applyFont="1" applyBorder="1" applyAlignment="1">
      <alignment horizontal="center"/>
    </xf>
    <xf numFmtId="165" fontId="7" fillId="3" borderId="6" xfId="0" applyNumberFormat="1" applyFont="1" applyFill="1" applyBorder="1"/>
    <xf numFmtId="165" fontId="7" fillId="3" borderId="5" xfId="0" applyNumberFormat="1" applyFont="1" applyFill="1" applyBorder="1"/>
    <xf numFmtId="165" fontId="7" fillId="0" borderId="7" xfId="0" applyNumberFormat="1" applyFont="1" applyBorder="1"/>
    <xf numFmtId="0" fontId="4" fillId="0" borderId="6" xfId="0" applyFont="1" applyBorder="1" applyAlignment="1">
      <alignment horizontal="center"/>
    </xf>
    <xf numFmtId="165" fontId="8" fillId="3" borderId="15" xfId="1" applyNumberFormat="1" applyFont="1" applyFill="1" applyBorder="1" applyAlignment="1">
      <alignment horizontal="center"/>
    </xf>
    <xf numFmtId="165" fontId="8" fillId="0" borderId="15" xfId="0" applyNumberFormat="1" applyFont="1" applyBorder="1"/>
    <xf numFmtId="0" fontId="16" fillId="0" borderId="16" xfId="0" applyFont="1" applyFill="1" applyBorder="1"/>
    <xf numFmtId="165" fontId="7" fillId="0" borderId="26" xfId="1" applyNumberFormat="1" applyFont="1" applyFill="1" applyBorder="1" applyAlignment="1">
      <alignment horizontal="center"/>
    </xf>
    <xf numFmtId="165" fontId="7" fillId="0" borderId="19" xfId="1" applyNumberFormat="1" applyFont="1" applyFill="1" applyBorder="1" applyAlignment="1">
      <alignment horizontal="center"/>
    </xf>
    <xf numFmtId="165" fontId="7" fillId="0" borderId="30" xfId="1" applyNumberFormat="1" applyFont="1" applyFill="1" applyBorder="1" applyAlignment="1">
      <alignment horizontal="center"/>
    </xf>
    <xf numFmtId="165" fontId="7" fillId="0" borderId="31" xfId="1" applyNumberFormat="1" applyFont="1" applyFill="1" applyBorder="1" applyAlignment="1">
      <alignment horizontal="center"/>
    </xf>
    <xf numFmtId="165" fontId="7" fillId="0" borderId="32" xfId="1" applyNumberFormat="1" applyFont="1" applyFill="1" applyBorder="1" applyAlignment="1">
      <alignment horizontal="center"/>
    </xf>
    <xf numFmtId="165" fontId="7" fillId="0" borderId="18" xfId="1" applyNumberFormat="1" applyFont="1" applyFill="1" applyBorder="1" applyAlignment="1">
      <alignment horizontal="center"/>
    </xf>
    <xf numFmtId="165" fontId="7" fillId="0" borderId="16" xfId="1" applyNumberFormat="1" applyFont="1" applyFill="1" applyBorder="1"/>
    <xf numFmtId="165" fontId="7" fillId="0" borderId="19" xfId="1" applyNumberFormat="1" applyFont="1" applyFill="1" applyBorder="1"/>
    <xf numFmtId="165" fontId="7" fillId="0" borderId="16" xfId="1" applyNumberFormat="1" applyFont="1" applyFill="1" applyBorder="1" applyAlignment="1">
      <alignment horizontal="center"/>
    </xf>
    <xf numFmtId="165" fontId="7" fillId="0" borderId="17" xfId="1" applyNumberFormat="1" applyFont="1" applyFill="1" applyBorder="1" applyAlignment="1">
      <alignment horizontal="center"/>
    </xf>
    <xf numFmtId="165" fontId="7" fillId="0" borderId="20" xfId="1" applyNumberFormat="1" applyFont="1" applyFill="1" applyBorder="1"/>
    <xf numFmtId="165" fontId="7" fillId="0" borderId="33" xfId="1" applyNumberFormat="1" applyFont="1" applyFill="1" applyBorder="1" applyAlignment="1">
      <alignment horizontal="center"/>
    </xf>
    <xf numFmtId="165" fontId="7" fillId="0" borderId="27" xfId="1" applyNumberFormat="1" applyFont="1" applyFill="1" applyBorder="1" applyAlignment="1">
      <alignment horizontal="center"/>
    </xf>
    <xf numFmtId="165" fontId="7" fillId="0" borderId="18" xfId="1" applyNumberFormat="1" applyFont="1" applyFill="1" applyBorder="1"/>
    <xf numFmtId="165" fontId="7" fillId="0" borderId="20" xfId="1" applyNumberFormat="1" applyFont="1" applyFill="1" applyBorder="1" applyAlignment="1">
      <alignment horizontal="center"/>
    </xf>
    <xf numFmtId="165" fontId="7" fillId="0" borderId="17" xfId="1" applyNumberFormat="1" applyFont="1" applyFill="1" applyBorder="1"/>
    <xf numFmtId="0" fontId="0" fillId="0" borderId="0" xfId="0" applyFont="1" applyFill="1"/>
    <xf numFmtId="0" fontId="16" fillId="0" borderId="21" xfId="0" applyFont="1" applyFill="1" applyBorder="1"/>
    <xf numFmtId="165" fontId="7" fillId="0" borderId="21" xfId="1" applyNumberFormat="1" applyFont="1" applyFill="1" applyBorder="1" applyAlignment="1">
      <alignment horizontal="center"/>
    </xf>
    <xf numFmtId="165" fontId="7" fillId="0" borderId="22" xfId="1" applyNumberFormat="1" applyFont="1" applyFill="1" applyBorder="1" applyAlignment="1">
      <alignment horizontal="center"/>
    </xf>
    <xf numFmtId="165" fontId="7" fillId="0" borderId="34" xfId="1" applyNumberFormat="1" applyFont="1" applyFill="1" applyBorder="1" applyAlignment="1">
      <alignment horizontal="center"/>
    </xf>
    <xf numFmtId="165" fontId="7" fillId="0" borderId="35" xfId="1" applyNumberFormat="1" applyFont="1" applyFill="1" applyBorder="1" applyAlignment="1">
      <alignment horizontal="center"/>
    </xf>
    <xf numFmtId="165" fontId="7" fillId="0" borderId="36" xfId="1" applyNumberFormat="1" applyFont="1" applyFill="1" applyBorder="1" applyAlignment="1">
      <alignment horizontal="center"/>
    </xf>
    <xf numFmtId="165" fontId="7" fillId="0" borderId="23" xfId="1" applyNumberFormat="1" applyFont="1" applyFill="1" applyBorder="1"/>
    <xf numFmtId="165" fontId="7" fillId="0" borderId="23" xfId="1" applyNumberFormat="1" applyFont="1" applyFill="1" applyBorder="1" applyAlignment="1">
      <alignment horizontal="center"/>
    </xf>
    <xf numFmtId="165" fontId="7" fillId="0" borderId="22" xfId="1" applyNumberFormat="1" applyFont="1" applyFill="1" applyBorder="1"/>
    <xf numFmtId="165" fontId="8" fillId="0" borderId="19" xfId="1" applyNumberFormat="1" applyFont="1" applyFill="1" applyBorder="1"/>
    <xf numFmtId="165" fontId="8" fillId="0" borderId="17" xfId="1" applyNumberFormat="1" applyFont="1" applyFill="1" applyBorder="1"/>
    <xf numFmtId="165" fontId="0" fillId="0" borderId="0" xfId="1" applyNumberFormat="1" applyFont="1" applyFill="1"/>
    <xf numFmtId="0" fontId="6" fillId="0" borderId="0" xfId="0" applyFont="1" applyFill="1"/>
    <xf numFmtId="0" fontId="4" fillId="0" borderId="21" xfId="0" applyFont="1" applyFill="1" applyBorder="1"/>
    <xf numFmtId="0" fontId="7" fillId="0" borderId="0" xfId="0" applyFont="1" applyAlignment="1">
      <alignment horizontal="center"/>
    </xf>
    <xf numFmtId="0" fontId="15" fillId="0" borderId="0" xfId="0" applyFont="1" applyAlignment="1">
      <alignment horizontal="left"/>
    </xf>
    <xf numFmtId="0" fontId="10" fillId="0" borderId="0" xfId="0" applyFont="1" applyAlignment="1">
      <alignment horizontal="left"/>
    </xf>
    <xf numFmtId="0" fontId="7" fillId="0" borderId="6" xfId="0" applyFont="1" applyBorder="1" applyAlignment="1">
      <alignment horizontal="center"/>
    </xf>
    <xf numFmtId="0" fontId="7" fillId="0" borderId="6" xfId="0" applyFont="1" applyBorder="1" applyAlignment="1">
      <alignment horizontal="center" vertical="center"/>
    </xf>
    <xf numFmtId="0" fontId="7" fillId="0" borderId="7" xfId="0" applyFont="1" applyBorder="1" applyAlignment="1">
      <alignment horizontal="center"/>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12" fillId="0" borderId="0" xfId="0" applyFont="1" applyAlignment="1">
      <alignment vertical="center" wrapText="1"/>
    </xf>
    <xf numFmtId="0" fontId="7" fillId="0" borderId="15" xfId="0" applyFont="1" applyBorder="1" applyAlignment="1">
      <alignment horizontal="center" vertical="center" wrapText="1"/>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xf>
    <xf numFmtId="0" fontId="0" fillId="2" borderId="14" xfId="0" applyFont="1" applyFill="1" applyBorder="1"/>
    <xf numFmtId="0" fontId="7" fillId="4" borderId="6" xfId="0" applyFont="1" applyFill="1" applyBorder="1" applyAlignment="1">
      <alignment horizontal="center" vertical="center" wrapText="1"/>
    </xf>
    <xf numFmtId="0" fontId="7" fillId="0" borderId="26" xfId="0" applyFont="1" applyFill="1" applyBorder="1"/>
    <xf numFmtId="165" fontId="10" fillId="0" borderId="19" xfId="1" applyNumberFormat="1" applyFont="1" applyFill="1" applyBorder="1"/>
    <xf numFmtId="165" fontId="10" fillId="0" borderId="33" xfId="1" applyNumberFormat="1" applyFont="1" applyFill="1" applyBorder="1"/>
    <xf numFmtId="165" fontId="10" fillId="0" borderId="26" xfId="1" applyNumberFormat="1" applyFont="1" applyFill="1" applyBorder="1"/>
    <xf numFmtId="165" fontId="10" fillId="0" borderId="18" xfId="1" applyNumberFormat="1" applyFont="1" applyFill="1" applyBorder="1"/>
    <xf numFmtId="165" fontId="10" fillId="0" borderId="16" xfId="1" applyNumberFormat="1" applyFont="1" applyFill="1" applyBorder="1" applyAlignment="1">
      <alignment horizontal="center"/>
    </xf>
    <xf numFmtId="165" fontId="10" fillId="0" borderId="17" xfId="1" applyNumberFormat="1" applyFont="1" applyFill="1" applyBorder="1"/>
    <xf numFmtId="165" fontId="10" fillId="0" borderId="20" xfId="1" applyNumberFormat="1" applyFont="1" applyFill="1" applyBorder="1" applyAlignment="1">
      <alignment horizontal="center"/>
    </xf>
    <xf numFmtId="0" fontId="12" fillId="0" borderId="0" xfId="0" applyFont="1" applyFill="1"/>
    <xf numFmtId="0" fontId="7" fillId="0" borderId="21" xfId="0" applyFont="1" applyFill="1" applyBorder="1"/>
    <xf numFmtId="165" fontId="10" fillId="0" borderId="22" xfId="1" applyNumberFormat="1" applyFont="1" applyFill="1" applyBorder="1"/>
    <xf numFmtId="0" fontId="7" fillId="0" borderId="21" xfId="0" applyFont="1" applyBorder="1"/>
    <xf numFmtId="165" fontId="10" fillId="0" borderId="22" xfId="1" applyNumberFormat="1" applyFont="1" applyBorder="1"/>
    <xf numFmtId="165" fontId="10" fillId="0" borderId="33" xfId="1" applyNumberFormat="1" applyFont="1" applyBorder="1"/>
    <xf numFmtId="165" fontId="10" fillId="0" borderId="26" xfId="1" applyNumberFormat="1" applyFont="1" applyBorder="1"/>
    <xf numFmtId="165" fontId="10" fillId="0" borderId="18" xfId="1" applyNumberFormat="1" applyFont="1" applyBorder="1"/>
    <xf numFmtId="165" fontId="10" fillId="0" borderId="17" xfId="1" applyNumberFormat="1" applyFont="1" applyBorder="1"/>
    <xf numFmtId="165" fontId="10" fillId="0" borderId="16" xfId="1" applyNumberFormat="1" applyFont="1" applyBorder="1" applyAlignment="1">
      <alignment horizontal="center"/>
    </xf>
    <xf numFmtId="165" fontId="10" fillId="0" borderId="20" xfId="1" applyNumberFormat="1" applyFont="1" applyBorder="1" applyAlignment="1">
      <alignment horizontal="center"/>
    </xf>
    <xf numFmtId="0" fontId="7" fillId="0" borderId="24" xfId="0" applyFont="1" applyBorder="1"/>
    <xf numFmtId="165" fontId="10" fillId="0" borderId="28" xfId="1" applyNumberFormat="1" applyFont="1" applyBorder="1"/>
    <xf numFmtId="0" fontId="7" fillId="0" borderId="15" xfId="0" applyFont="1" applyBorder="1"/>
    <xf numFmtId="165" fontId="10" fillId="0" borderId="11" xfId="1" applyNumberFormat="1" applyFont="1" applyBorder="1" applyAlignment="1">
      <alignment horizontal="center"/>
    </xf>
    <xf numFmtId="165" fontId="10" fillId="0" borderId="14" xfId="1" applyNumberFormat="1" applyFont="1" applyBorder="1" applyAlignment="1">
      <alignment horizontal="center"/>
    </xf>
    <xf numFmtId="165" fontId="10" fillId="3" borderId="15" xfId="1" applyNumberFormat="1" applyFont="1" applyFill="1" applyBorder="1" applyAlignment="1">
      <alignment horizontal="center"/>
    </xf>
    <xf numFmtId="165" fontId="10" fillId="0" borderId="7" xfId="1" applyNumberFormat="1" applyFont="1" applyBorder="1"/>
    <xf numFmtId="165" fontId="10" fillId="0" borderId="15" xfId="1" applyNumberFormat="1" applyFont="1" applyBorder="1"/>
    <xf numFmtId="0" fontId="7" fillId="0" borderId="1" xfId="0" applyFont="1" applyBorder="1"/>
    <xf numFmtId="164" fontId="10" fillId="0" borderId="1" xfId="1" applyFont="1" applyBorder="1"/>
    <xf numFmtId="164" fontId="10" fillId="0" borderId="3" xfId="1" applyFont="1" applyBorder="1"/>
    <xf numFmtId="165" fontId="10" fillId="0" borderId="1" xfId="1" applyNumberFormat="1" applyFont="1" applyBorder="1"/>
    <xf numFmtId="165" fontId="10" fillId="3" borderId="0" xfId="1" applyNumberFormat="1" applyFont="1" applyFill="1" applyAlignment="1">
      <alignment horizontal="center"/>
    </xf>
    <xf numFmtId="165" fontId="10" fillId="3" borderId="8" xfId="1" applyNumberFormat="1" applyFont="1" applyFill="1" applyBorder="1" applyAlignment="1">
      <alignment horizontal="center"/>
    </xf>
    <xf numFmtId="165" fontId="10" fillId="3" borderId="10" xfId="1" applyNumberFormat="1" applyFont="1" applyFill="1" applyBorder="1" applyAlignment="1">
      <alignment horizontal="center"/>
    </xf>
    <xf numFmtId="165" fontId="10" fillId="0" borderId="8" xfId="1" applyNumberFormat="1" applyFont="1" applyBorder="1"/>
    <xf numFmtId="165" fontId="10" fillId="0" borderId="9" xfId="1" applyNumberFormat="1" applyFont="1" applyBorder="1" applyAlignment="1">
      <alignment horizontal="center"/>
    </xf>
    <xf numFmtId="165" fontId="10" fillId="0" borderId="0" xfId="1" applyNumberFormat="1" applyFont="1" applyAlignment="1">
      <alignment horizontal="center"/>
    </xf>
    <xf numFmtId="0" fontId="7" fillId="0" borderId="22" xfId="0" applyFont="1" applyBorder="1"/>
    <xf numFmtId="165" fontId="10" fillId="0" borderId="25" xfId="1" applyNumberFormat="1" applyFont="1" applyBorder="1"/>
    <xf numFmtId="165" fontId="10" fillId="0" borderId="21" xfId="1" applyNumberFormat="1" applyFont="1" applyBorder="1" applyAlignment="1">
      <alignment horizontal="center"/>
    </xf>
    <xf numFmtId="165" fontId="10" fillId="0" borderId="23" xfId="1" applyNumberFormat="1" applyFont="1" applyBorder="1" applyAlignment="1">
      <alignment horizontal="center"/>
    </xf>
    <xf numFmtId="0" fontId="7" fillId="0" borderId="14" xfId="0" applyFont="1" applyBorder="1"/>
    <xf numFmtId="165" fontId="10" fillId="0" borderId="6" xfId="1" applyNumberFormat="1" applyFont="1" applyBorder="1" applyAlignment="1">
      <alignment horizontal="center"/>
    </xf>
    <xf numFmtId="165" fontId="10" fillId="2" borderId="6" xfId="1" applyNumberFormat="1" applyFont="1" applyFill="1" applyBorder="1" applyAlignment="1">
      <alignment horizontal="center"/>
    </xf>
    <xf numFmtId="165" fontId="10" fillId="2" borderId="15" xfId="1" applyNumberFormat="1" applyFont="1" applyFill="1" applyBorder="1" applyAlignment="1">
      <alignment horizontal="center"/>
    </xf>
    <xf numFmtId="165" fontId="10" fillId="2" borderId="5" xfId="1" applyNumberFormat="1" applyFont="1" applyFill="1" applyBorder="1" applyAlignment="1">
      <alignment horizontal="center"/>
    </xf>
    <xf numFmtId="165" fontId="10" fillId="0" borderId="15" xfId="0" applyNumberFormat="1" applyFont="1" applyBorder="1"/>
    <xf numFmtId="165" fontId="10" fillId="0" borderId="1" xfId="1" applyNumberFormat="1" applyFont="1" applyBorder="1" applyAlignment="1">
      <alignment horizontal="center"/>
    </xf>
    <xf numFmtId="165" fontId="10" fillId="0" borderId="10" xfId="1" applyNumberFormat="1" applyFont="1" applyBorder="1"/>
    <xf numFmtId="165" fontId="10" fillId="2" borderId="3" xfId="1" applyNumberFormat="1" applyFont="1" applyFill="1" applyBorder="1"/>
    <xf numFmtId="165" fontId="10" fillId="2" borderId="1" xfId="1" applyNumberFormat="1" applyFont="1" applyFill="1" applyBorder="1"/>
    <xf numFmtId="165" fontId="10" fillId="0" borderId="4" xfId="1" applyNumberFormat="1" applyFont="1" applyBorder="1"/>
    <xf numFmtId="165" fontId="10" fillId="0" borderId="8" xfId="1" applyNumberFormat="1" applyFont="1" applyBorder="1" applyAlignment="1">
      <alignment horizontal="center"/>
    </xf>
    <xf numFmtId="0" fontId="7" fillId="0" borderId="8" xfId="0" applyFont="1" applyBorder="1" applyAlignment="1">
      <alignment wrapText="1"/>
    </xf>
    <xf numFmtId="165" fontId="10" fillId="2" borderId="0" xfId="1" applyNumberFormat="1" applyFont="1" applyFill="1"/>
    <xf numFmtId="165" fontId="10" fillId="2" borderId="8" xfId="1" applyNumberFormat="1" applyFont="1" applyFill="1" applyBorder="1"/>
    <xf numFmtId="165" fontId="10" fillId="2" borderId="12" xfId="1" applyNumberFormat="1" applyFont="1" applyFill="1" applyBorder="1"/>
    <xf numFmtId="165" fontId="10" fillId="2" borderId="14" xfId="1" applyNumberFormat="1" applyFont="1" applyFill="1" applyBorder="1"/>
    <xf numFmtId="0" fontId="7" fillId="0" borderId="14" xfId="0" applyFont="1" applyBorder="1" applyAlignment="1">
      <alignment horizontal="center"/>
    </xf>
    <xf numFmtId="165" fontId="10" fillId="0" borderId="6" xfId="0" applyNumberFormat="1" applyFont="1" applyBorder="1"/>
    <xf numFmtId="168" fontId="0" fillId="0" borderId="0" xfId="0" applyNumberFormat="1" applyFont="1"/>
    <xf numFmtId="0" fontId="13" fillId="0" borderId="12" xfId="0" applyFont="1" applyBorder="1" applyAlignment="1">
      <alignment vertical="center" wrapText="1"/>
    </xf>
    <xf numFmtId="0" fontId="13" fillId="0" borderId="13"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4" fillId="2" borderId="0" xfId="0" applyFont="1" applyFill="1" applyAlignment="1">
      <alignment horizontal="center"/>
    </xf>
    <xf numFmtId="0" fontId="4" fillId="2" borderId="9" xfId="0" applyFont="1" applyFill="1" applyBorder="1" applyAlignment="1">
      <alignment horizontal="center"/>
    </xf>
    <xf numFmtId="0" fontId="4" fillId="2" borderId="8" xfId="0" applyFont="1" applyFill="1" applyBorder="1" applyAlignment="1">
      <alignment horizontal="center"/>
    </xf>
    <xf numFmtId="0" fontId="14" fillId="2" borderId="15" xfId="0" applyFont="1" applyFill="1" applyBorder="1" applyAlignment="1">
      <alignment vertical="center"/>
    </xf>
    <xf numFmtId="165" fontId="8" fillId="3" borderId="5" xfId="1" applyNumberFormat="1" applyFont="1" applyFill="1" applyBorder="1" applyAlignment="1">
      <alignment horizontal="center"/>
    </xf>
    <xf numFmtId="165" fontId="8" fillId="3" borderId="7" xfId="1" applyNumberFormat="1" applyFont="1" applyFill="1" applyBorder="1" applyAlignment="1">
      <alignment horizontal="center"/>
    </xf>
    <xf numFmtId="165" fontId="8" fillId="3" borderId="6" xfId="1" applyNumberFormat="1" applyFont="1" applyFill="1" applyBorder="1" applyAlignment="1">
      <alignment horizontal="center"/>
    </xf>
    <xf numFmtId="165" fontId="8" fillId="3" borderId="10" xfId="1" applyNumberFormat="1" applyFont="1" applyFill="1" applyBorder="1"/>
    <xf numFmtId="165" fontId="8" fillId="3" borderId="0" xfId="1" applyNumberFormat="1" applyFont="1" applyFill="1"/>
    <xf numFmtId="165" fontId="8" fillId="3" borderId="8" xfId="1" applyNumberFormat="1" applyFont="1" applyFill="1" applyBorder="1"/>
    <xf numFmtId="165" fontId="8" fillId="3" borderId="13" xfId="1" applyNumberFormat="1" applyFont="1" applyFill="1" applyBorder="1"/>
    <xf numFmtId="165" fontId="8" fillId="3" borderId="12" xfId="1" applyNumberFormat="1" applyFont="1" applyFill="1" applyBorder="1"/>
    <xf numFmtId="165" fontId="8" fillId="3" borderId="14" xfId="1" applyNumberFormat="1" applyFont="1" applyFill="1" applyBorder="1"/>
    <xf numFmtId="165" fontId="8" fillId="3" borderId="13" xfId="1" applyNumberFormat="1" applyFont="1" applyFill="1" applyBorder="1" applyAlignment="1">
      <alignment horizontal="center"/>
    </xf>
    <xf numFmtId="165" fontId="8" fillId="3" borderId="12" xfId="1" applyNumberFormat="1" applyFont="1" applyFill="1" applyBorder="1" applyAlignment="1">
      <alignment horizontal="center"/>
    </xf>
    <xf numFmtId="165" fontId="8" fillId="3" borderId="14" xfId="1" applyNumberFormat="1" applyFont="1" applyFill="1" applyBorder="1" applyAlignment="1">
      <alignment horizontal="center"/>
    </xf>
    <xf numFmtId="0" fontId="18" fillId="0" borderId="0" xfId="0" applyFont="1" applyAlignment="1">
      <alignment horizontal="center"/>
    </xf>
    <xf numFmtId="0" fontId="19" fillId="0" borderId="6" xfId="0" applyFont="1" applyBorder="1"/>
    <xf numFmtId="0" fontId="18" fillId="0" borderId="6" xfId="0" applyFont="1" applyBorder="1"/>
    <xf numFmtId="165" fontId="8" fillId="3" borderId="16" xfId="1" applyNumberFormat="1" applyFont="1" applyFill="1" applyBorder="1"/>
    <xf numFmtId="167" fontId="0" fillId="0" borderId="0" xfId="0" applyNumberFormat="1" applyFont="1"/>
    <xf numFmtId="0" fontId="4" fillId="0" borderId="16" xfId="0" applyFont="1" applyFill="1" applyBorder="1"/>
    <xf numFmtId="165" fontId="8" fillId="0" borderId="16" xfId="1" applyNumberFormat="1" applyFont="1" applyFill="1" applyBorder="1"/>
    <xf numFmtId="165" fontId="8" fillId="0" borderId="22" xfId="1" applyNumberFormat="1" applyFont="1" applyFill="1" applyBorder="1"/>
    <xf numFmtId="165" fontId="8" fillId="0" borderId="16" xfId="1" applyNumberFormat="1" applyFont="1" applyFill="1" applyBorder="1" applyAlignment="1">
      <alignment horizontal="center"/>
    </xf>
    <xf numFmtId="164" fontId="6" fillId="0" borderId="0" xfId="0" applyNumberFormat="1" applyFont="1" applyFill="1"/>
    <xf numFmtId="0" fontId="7" fillId="0" borderId="0" xfId="0" applyFont="1" applyAlignment="1">
      <alignment horizontal="center" vertical="center" wrapText="1"/>
    </xf>
    <xf numFmtId="0" fontId="7" fillId="0" borderId="5" xfId="0" applyFont="1" applyBorder="1" applyAlignment="1">
      <alignment vertical="center" wrapText="1"/>
    </xf>
    <xf numFmtId="0" fontId="7" fillId="0" borderId="14" xfId="0" applyFont="1" applyBorder="1" applyAlignment="1">
      <alignment horizontal="center" vertical="center" wrapText="1"/>
    </xf>
    <xf numFmtId="0" fontId="7" fillId="2" borderId="12" xfId="0" applyFont="1" applyFill="1" applyBorder="1" applyAlignment="1">
      <alignment horizontal="center"/>
    </xf>
    <xf numFmtId="0" fontId="7" fillId="2" borderId="11" xfId="0" applyFont="1" applyFill="1" applyBorder="1" applyAlignment="1">
      <alignment horizontal="center"/>
    </xf>
    <xf numFmtId="0" fontId="7" fillId="2" borderId="14" xfId="0" applyFont="1" applyFill="1" applyBorder="1" applyAlignment="1">
      <alignment horizontal="center"/>
    </xf>
    <xf numFmtId="0" fontId="7" fillId="0" borderId="13" xfId="0" applyFont="1" applyBorder="1" applyAlignment="1">
      <alignment horizontal="center" vertical="center" wrapText="1"/>
    </xf>
    <xf numFmtId="0" fontId="9" fillId="2" borderId="5" xfId="0" applyFont="1" applyFill="1" applyBorder="1" applyAlignment="1">
      <alignment vertical="center"/>
    </xf>
    <xf numFmtId="0" fontId="9" fillId="0" borderId="0" xfId="0" applyFont="1" applyAlignment="1">
      <alignment vertical="center"/>
    </xf>
    <xf numFmtId="165" fontId="10" fillId="0" borderId="21" xfId="0" applyNumberFormat="1" applyFont="1" applyBorder="1"/>
    <xf numFmtId="0" fontId="7" fillId="0" borderId="29" xfId="0" applyFont="1" applyBorder="1"/>
    <xf numFmtId="0" fontId="7" fillId="0" borderId="5" xfId="0" applyFont="1" applyBorder="1"/>
    <xf numFmtId="165" fontId="10" fillId="3" borderId="6" xfId="1" applyNumberFormat="1" applyFont="1" applyFill="1" applyBorder="1" applyAlignment="1">
      <alignment horizontal="center"/>
    </xf>
    <xf numFmtId="165" fontId="10" fillId="3" borderId="7" xfId="1" applyNumberFormat="1" applyFont="1" applyFill="1" applyBorder="1" applyAlignment="1">
      <alignment horizontal="center"/>
    </xf>
    <xf numFmtId="0" fontId="7" fillId="0" borderId="16" xfId="0" applyFont="1" applyBorder="1"/>
    <xf numFmtId="165" fontId="10" fillId="0" borderId="9" xfId="0" applyNumberFormat="1" applyFont="1" applyBorder="1"/>
    <xf numFmtId="165" fontId="10" fillId="0" borderId="8" xfId="0" applyNumberFormat="1" applyFont="1" applyBorder="1"/>
    <xf numFmtId="165" fontId="10" fillId="0" borderId="1" xfId="0" applyNumberFormat="1" applyFont="1" applyBorder="1"/>
    <xf numFmtId="0" fontId="7" fillId="0" borderId="9" xfId="0" applyFont="1" applyBorder="1"/>
    <xf numFmtId="165" fontId="10" fillId="3" borderId="10" xfId="0" applyNumberFormat="1" applyFont="1" applyFill="1" applyBorder="1"/>
    <xf numFmtId="165" fontId="10" fillId="3" borderId="0" xfId="0" applyNumberFormat="1" applyFont="1" applyFill="1"/>
    <xf numFmtId="165" fontId="10" fillId="3" borderId="8" xfId="0" applyNumberFormat="1" applyFont="1" applyFill="1" applyBorder="1"/>
    <xf numFmtId="0" fontId="7" fillId="0" borderId="9" xfId="0" applyFont="1" applyBorder="1" applyAlignment="1">
      <alignment wrapText="1"/>
    </xf>
    <xf numFmtId="0" fontId="7" fillId="0" borderId="11" xfId="0" applyFont="1" applyBorder="1"/>
    <xf numFmtId="165" fontId="10" fillId="0" borderId="14" xfId="0" applyNumberFormat="1" applyFont="1" applyBorder="1"/>
    <xf numFmtId="165" fontId="10" fillId="3" borderId="13" xfId="0" applyNumberFormat="1" applyFont="1" applyFill="1" applyBorder="1"/>
    <xf numFmtId="165" fontId="10" fillId="3" borderId="12" xfId="0" applyNumberFormat="1" applyFont="1" applyFill="1" applyBorder="1"/>
    <xf numFmtId="165" fontId="10" fillId="3" borderId="14" xfId="0" applyNumberFormat="1" applyFont="1" applyFill="1" applyBorder="1"/>
    <xf numFmtId="0" fontId="7" fillId="0" borderId="11" xfId="0" applyFont="1" applyBorder="1" applyAlignment="1">
      <alignment horizontal="center"/>
    </xf>
    <xf numFmtId="165" fontId="10" fillId="3" borderId="13" xfId="2" applyNumberFormat="1" applyFont="1" applyFill="1" applyBorder="1" applyAlignment="1">
      <alignment horizontal="center"/>
    </xf>
    <xf numFmtId="165" fontId="10" fillId="3" borderId="12" xfId="2" applyNumberFormat="1" applyFont="1" applyFill="1" applyBorder="1" applyAlignment="1">
      <alignment horizontal="center"/>
    </xf>
    <xf numFmtId="165" fontId="10" fillId="3" borderId="14" xfId="2" applyNumberFormat="1" applyFont="1" applyFill="1" applyBorder="1" applyAlignment="1">
      <alignment horizontal="center"/>
    </xf>
    <xf numFmtId="0" fontId="7" fillId="0" borderId="16" xfId="0" applyFont="1" applyFill="1" applyBorder="1"/>
    <xf numFmtId="165" fontId="10" fillId="0" borderId="21" xfId="0" applyNumberFormat="1" applyFont="1" applyFill="1" applyBorder="1"/>
    <xf numFmtId="165" fontId="10" fillId="0" borderId="22" xfId="1" applyNumberFormat="1" applyFont="1" applyFill="1" applyBorder="1" applyAlignment="1">
      <alignment horizontal="center"/>
    </xf>
    <xf numFmtId="165" fontId="10" fillId="0" borderId="23" xfId="1" applyNumberFormat="1" applyFont="1" applyFill="1" applyBorder="1" applyAlignment="1">
      <alignment horizontal="center"/>
    </xf>
    <xf numFmtId="0" fontId="11" fillId="0" borderId="8" xfId="0" applyFont="1" applyBorder="1"/>
    <xf numFmtId="0" fontId="11" fillId="2" borderId="0" xfId="0" applyFont="1" applyFill="1"/>
    <xf numFmtId="0" fontId="11" fillId="2" borderId="8" xfId="0" applyFont="1" applyFill="1" applyBorder="1"/>
    <xf numFmtId="0" fontId="11" fillId="0" borderId="8" xfId="0" applyFont="1" applyBorder="1" applyAlignment="1">
      <alignment wrapText="1"/>
    </xf>
    <xf numFmtId="0" fontId="11" fillId="0" borderId="8" xfId="0" applyFont="1" applyBorder="1" applyAlignment="1">
      <alignment horizontal="center" wrapText="1"/>
    </xf>
    <xf numFmtId="165" fontId="16" fillId="2" borderId="0" xfId="1" applyNumberFormat="1" applyFont="1" applyFill="1"/>
    <xf numFmtId="165" fontId="16" fillId="2" borderId="8" xfId="1" applyNumberFormat="1" applyFont="1" applyFill="1" applyBorder="1"/>
    <xf numFmtId="165" fontId="16" fillId="0" borderId="8" xfId="1" applyNumberFormat="1" applyFont="1" applyBorder="1"/>
    <xf numFmtId="0" fontId="11" fillId="0" borderId="15" xfId="0" applyFont="1" applyBorder="1" applyAlignment="1">
      <alignment horizontal="center" wrapText="1"/>
    </xf>
    <xf numFmtId="165" fontId="16" fillId="0" borderId="15" xfId="1" applyNumberFormat="1" applyFont="1" applyBorder="1"/>
    <xf numFmtId="165" fontId="16" fillId="2" borderId="6" xfId="1" applyNumberFormat="1" applyFont="1" applyFill="1" applyBorder="1"/>
    <xf numFmtId="165" fontId="16" fillId="2" borderId="15" xfId="1" applyNumberFormat="1" applyFont="1" applyFill="1" applyBorder="1"/>
    <xf numFmtId="0" fontId="16" fillId="0" borderId="0" xfId="0" applyFont="1" applyAlignment="1">
      <alignment horizont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2" borderId="9" xfId="0" applyFont="1" applyFill="1" applyBorder="1" applyAlignment="1">
      <alignment horizontal="center"/>
    </xf>
    <xf numFmtId="0" fontId="11" fillId="2" borderId="8" xfId="0" applyFont="1" applyFill="1" applyBorder="1" applyAlignment="1">
      <alignment horizontal="center"/>
    </xf>
    <xf numFmtId="0" fontId="11" fillId="2" borderId="14" xfId="0" applyFont="1" applyFill="1" applyBorder="1" applyAlignment="1">
      <alignment horizontal="center"/>
    </xf>
    <xf numFmtId="0" fontId="11" fillId="0" borderId="16" xfId="0" applyFont="1" applyBorder="1"/>
    <xf numFmtId="165" fontId="16" fillId="0" borderId="16" xfId="0" applyNumberFormat="1" applyFont="1" applyBorder="1"/>
    <xf numFmtId="165" fontId="16" fillId="2" borderId="26" xfId="1" applyNumberFormat="1" applyFont="1" applyFill="1" applyBorder="1" applyAlignment="1">
      <alignment horizontal="center"/>
    </xf>
    <xf numFmtId="165" fontId="16" fillId="2" borderId="19" xfId="1" applyNumberFormat="1" applyFont="1" applyFill="1" applyBorder="1" applyAlignment="1">
      <alignment horizontal="center"/>
    </xf>
    <xf numFmtId="165" fontId="16" fillId="2" borderId="18" xfId="1" applyNumberFormat="1" applyFont="1" applyFill="1" applyBorder="1" applyAlignment="1">
      <alignment horizontal="center"/>
    </xf>
    <xf numFmtId="165" fontId="16" fillId="0" borderId="17" xfId="0" applyNumberFormat="1" applyFont="1" applyBorder="1"/>
    <xf numFmtId="165" fontId="16" fillId="0" borderId="17" xfId="1" applyNumberFormat="1" applyFont="1" applyBorder="1" applyAlignment="1">
      <alignment horizontal="center"/>
    </xf>
    <xf numFmtId="0" fontId="11" fillId="0" borderId="21" xfId="0" applyFont="1" applyBorder="1"/>
    <xf numFmtId="165" fontId="16" fillId="2" borderId="21" xfId="1" applyNumberFormat="1" applyFont="1" applyFill="1" applyBorder="1" applyAlignment="1">
      <alignment horizontal="center"/>
    </xf>
    <xf numFmtId="165" fontId="16" fillId="2" borderId="22" xfId="1" applyNumberFormat="1" applyFont="1" applyFill="1" applyBorder="1" applyAlignment="1">
      <alignment horizontal="center"/>
    </xf>
    <xf numFmtId="0" fontId="11" fillId="0" borderId="24" xfId="0" applyFont="1" applyBorder="1"/>
    <xf numFmtId="165" fontId="16" fillId="2" borderId="24" xfId="1" applyNumberFormat="1" applyFont="1" applyFill="1" applyBorder="1" applyAlignment="1">
      <alignment horizontal="center"/>
    </xf>
    <xf numFmtId="165" fontId="16" fillId="2" borderId="28" xfId="1" applyNumberFormat="1" applyFont="1" applyFill="1" applyBorder="1" applyAlignment="1">
      <alignment horizontal="center"/>
    </xf>
    <xf numFmtId="165" fontId="16" fillId="0" borderId="8" xfId="1" applyNumberFormat="1" applyFont="1" applyBorder="1" applyAlignment="1">
      <alignment horizontal="center"/>
    </xf>
    <xf numFmtId="0" fontId="11" fillId="0" borderId="9" xfId="0" applyFont="1" applyBorder="1"/>
    <xf numFmtId="165" fontId="16" fillId="0" borderId="5" xfId="1" applyNumberFormat="1" applyFont="1" applyBorder="1" applyAlignment="1">
      <alignment horizontal="center"/>
    </xf>
    <xf numFmtId="165" fontId="16" fillId="2" borderId="11" xfId="1" applyNumberFormat="1" applyFont="1" applyFill="1" applyBorder="1" applyAlignment="1">
      <alignment horizontal="center"/>
    </xf>
    <xf numFmtId="165" fontId="16" fillId="2" borderId="14" xfId="1" applyNumberFormat="1" applyFont="1" applyFill="1" applyBorder="1" applyAlignment="1">
      <alignment horizontal="center"/>
    </xf>
    <xf numFmtId="165" fontId="16" fillId="2" borderId="12" xfId="1" applyNumberFormat="1" applyFont="1" applyFill="1" applyBorder="1" applyAlignment="1">
      <alignment horizontal="center"/>
    </xf>
    <xf numFmtId="165" fontId="16" fillId="2" borderId="15" xfId="1" applyNumberFormat="1" applyFont="1" applyFill="1" applyBorder="1" applyAlignment="1">
      <alignment horizontal="center"/>
    </xf>
    <xf numFmtId="165" fontId="16" fillId="0" borderId="15" xfId="1" applyNumberFormat="1" applyFont="1" applyBorder="1" applyAlignment="1">
      <alignment horizontal="center"/>
    </xf>
    <xf numFmtId="0" fontId="11" fillId="0" borderId="2" xfId="0" applyFont="1" applyBorder="1"/>
    <xf numFmtId="165" fontId="16" fillId="0" borderId="2" xfId="0" applyNumberFormat="1" applyFont="1" applyBorder="1"/>
    <xf numFmtId="165" fontId="16" fillId="2" borderId="9" xfId="1" applyNumberFormat="1" applyFont="1" applyFill="1" applyBorder="1" applyAlignment="1">
      <alignment horizontal="center"/>
    </xf>
    <xf numFmtId="165" fontId="16" fillId="2" borderId="8" xfId="1" applyNumberFormat="1" applyFont="1" applyFill="1" applyBorder="1" applyAlignment="1">
      <alignment horizontal="center"/>
    </xf>
    <xf numFmtId="165" fontId="16" fillId="2" borderId="10" xfId="1" applyNumberFormat="1" applyFont="1" applyFill="1" applyBorder="1" applyAlignment="1">
      <alignment horizontal="center"/>
    </xf>
    <xf numFmtId="165" fontId="16" fillId="0" borderId="1" xfId="0" applyNumberFormat="1" applyFont="1" applyBorder="1"/>
    <xf numFmtId="165" fontId="16" fillId="0" borderId="22" xfId="0" applyNumberFormat="1" applyFont="1" applyBorder="1"/>
    <xf numFmtId="0" fontId="11" fillId="0" borderId="11" xfId="0" applyFont="1" applyBorder="1"/>
    <xf numFmtId="165" fontId="16" fillId="0" borderId="5" xfId="2" applyNumberFormat="1" applyFont="1" applyBorder="1" applyAlignment="1">
      <alignment horizontal="center"/>
    </xf>
    <xf numFmtId="165" fontId="16" fillId="2" borderId="5" xfId="2" applyNumberFormat="1" applyFont="1" applyFill="1" applyBorder="1" applyAlignment="1">
      <alignment horizontal="center"/>
    </xf>
    <xf numFmtId="165" fontId="16" fillId="2" borderId="15" xfId="2" applyNumberFormat="1" applyFont="1" applyFill="1" applyBorder="1" applyAlignment="1">
      <alignment horizontal="center"/>
    </xf>
    <xf numFmtId="165" fontId="16" fillId="2" borderId="6" xfId="2" applyNumberFormat="1" applyFont="1" applyFill="1" applyBorder="1" applyAlignment="1">
      <alignment horizontal="center"/>
    </xf>
    <xf numFmtId="165" fontId="16" fillId="0" borderId="15" xfId="2" applyNumberFormat="1" applyFont="1" applyBorder="1" applyAlignment="1">
      <alignment horizontal="center"/>
    </xf>
    <xf numFmtId="165" fontId="16" fillId="0" borderId="9" xfId="0" applyNumberFormat="1" applyFont="1" applyBorder="1"/>
    <xf numFmtId="165" fontId="16" fillId="2" borderId="9" xfId="0" applyNumberFormat="1" applyFont="1" applyFill="1" applyBorder="1"/>
    <xf numFmtId="165" fontId="16" fillId="0" borderId="8" xfId="0" applyNumberFormat="1" applyFont="1" applyBorder="1"/>
    <xf numFmtId="165" fontId="16" fillId="0" borderId="1" xfId="1" applyNumberFormat="1" applyFont="1" applyBorder="1" applyAlignment="1">
      <alignment horizontal="center"/>
    </xf>
    <xf numFmtId="165" fontId="16" fillId="0" borderId="14" xfId="1" applyNumberFormat="1" applyFont="1" applyBorder="1" applyAlignment="1">
      <alignment horizontal="center"/>
    </xf>
    <xf numFmtId="0" fontId="11" fillId="0" borderId="15" xfId="0" applyFont="1" applyBorder="1" applyAlignment="1">
      <alignment horizontal="center"/>
    </xf>
    <xf numFmtId="165" fontId="16" fillId="2" borderId="6" xfId="1" applyNumberFormat="1" applyFont="1" applyFill="1" applyBorder="1" applyAlignment="1">
      <alignment horizontal="center"/>
    </xf>
    <xf numFmtId="165" fontId="11" fillId="0" borderId="0" xfId="0" applyNumberFormat="1" applyFont="1"/>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4" xfId="0" applyFont="1" applyBorder="1"/>
    <xf numFmtId="0" fontId="7" fillId="0" borderId="0" xfId="0" applyFont="1" applyAlignment="1">
      <alignment horizont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3" fontId="7" fillId="2" borderId="5" xfId="0" applyNumberFormat="1" applyFont="1" applyFill="1" applyBorder="1" applyAlignment="1">
      <alignment horizontal="center" vertical="center"/>
    </xf>
    <xf numFmtId="3" fontId="7" fillId="2" borderId="6" xfId="0" applyNumberFormat="1" applyFont="1" applyFill="1" applyBorder="1" applyAlignment="1">
      <alignment horizontal="center" vertical="center"/>
    </xf>
    <xf numFmtId="3" fontId="7" fillId="2" borderId="7" xfId="0" applyNumberFormat="1" applyFont="1" applyFill="1" applyBorder="1" applyAlignment="1">
      <alignment horizontal="center" vertical="center"/>
    </xf>
    <xf numFmtId="3" fontId="7" fillId="3" borderId="5" xfId="0" applyNumberFormat="1" applyFont="1" applyFill="1" applyBorder="1" applyAlignment="1">
      <alignment horizontal="center" vertical="center"/>
    </xf>
    <xf numFmtId="3" fontId="7" fillId="3" borderId="6" xfId="0" applyNumberFormat="1" applyFont="1" applyFill="1" applyBorder="1" applyAlignment="1">
      <alignment horizontal="center" vertical="center"/>
    </xf>
    <xf numFmtId="3" fontId="7" fillId="3" borderId="7" xfId="0" applyNumberFormat="1" applyFont="1" applyFill="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5" fillId="0" borderId="0" xfId="0" applyFont="1" applyAlignment="1">
      <alignment horizontal="center"/>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16" fillId="0" borderId="5" xfId="0" applyFont="1" applyBorder="1" applyAlignment="1">
      <alignment horizontal="center"/>
    </xf>
    <xf numFmtId="0" fontId="16" fillId="0" borderId="6" xfId="0" applyFont="1" applyBorder="1" applyAlignment="1">
      <alignment horizontal="center"/>
    </xf>
    <xf numFmtId="0" fontId="10" fillId="3" borderId="5" xfId="0" quotePrefix="1" applyFont="1" applyFill="1" applyBorder="1" applyAlignment="1">
      <alignment horizontal="center" vertical="center" wrapText="1"/>
    </xf>
    <xf numFmtId="0" fontId="10" fillId="3" borderId="6" xfId="0" quotePrefix="1" applyFont="1" applyFill="1" applyBorder="1" applyAlignment="1">
      <alignment horizontal="center" vertical="center" wrapText="1"/>
    </xf>
    <xf numFmtId="0" fontId="10" fillId="3" borderId="7" xfId="0" quotePrefix="1"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7" fillId="0" borderId="13" xfId="0" applyFont="1" applyBorder="1" applyAlignment="1">
      <alignment horizontal="center" vertical="center" wrapText="1"/>
    </xf>
    <xf numFmtId="0" fontId="7" fillId="4" borderId="5" xfId="0" quotePrefix="1" applyFont="1" applyFill="1" applyBorder="1" applyAlignment="1">
      <alignment horizontal="center" vertical="center" wrapText="1"/>
    </xf>
    <xf numFmtId="0" fontId="0" fillId="2" borderId="5" xfId="0" applyFont="1" applyFill="1" applyBorder="1" applyAlignment="1">
      <alignment horizontal="center"/>
    </xf>
    <xf numFmtId="0" fontId="0" fillId="2" borderId="6" xfId="0" applyFont="1" applyFill="1" applyBorder="1" applyAlignment="1">
      <alignment horizontal="center"/>
    </xf>
    <xf numFmtId="0" fontId="0" fillId="2" borderId="7" xfId="0" applyFont="1" applyFill="1" applyBorder="1" applyAlignment="1">
      <alignment horizont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13" fillId="0" borderId="5" xfId="0" applyFont="1" applyBorder="1" applyAlignment="1">
      <alignment horizontal="center"/>
    </xf>
    <xf numFmtId="0" fontId="13" fillId="0" borderId="6" xfId="0" applyFont="1" applyBorder="1" applyAlignment="1">
      <alignment horizont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cellXfs>
  <cellStyles count="4">
    <cellStyle name="Обычный" xfId="0" builtinId="0"/>
    <cellStyle name="Финансовый" xfId="1" builtinId="3"/>
    <cellStyle name="Финансовый [0] 2" xfId="2" xr:uid="{00000000-0005-0000-0000-000002000000}"/>
    <cellStyle name="Финансовый 2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ygroup/2024%20%20&#1043;&#1054;&#1044;/&#1052;&#1077;&#1078;&#1073;&#1102;&#1076;&#1078;&#1077;&#1090;&#1085;&#1099;&#1077;%20%20&#1090;&#1088;&#1072;&#1085;&#1089;&#1092;&#1077;&#1088;&#1090;&#1099;%20%202024_&#1095;&#1072;&#1089;&#1090;&#1100;%20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ygroup/2024%20%20&#1043;&#1054;&#1044;/&#1057;&#1074;&#1077;&#1076;&#1077;&#1085;&#1080;&#1103;%20%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ygroup/2024%20%20&#1043;&#1054;&#1044;/&#1052;&#1077;&#1078;&#1073;&#1102;&#1076;&#1078;&#1077;&#1090;&#1085;&#1099;&#1077;%20%20&#1090;&#1088;&#1072;&#1085;&#1089;&#1092;&#1077;&#1088;&#1090;&#1099;%20%202024_&#1095;&#1072;&#1089;&#1090;&#1100;%20%20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aygroup/2024%20%20&#1043;&#1054;&#1044;/&#1055;&#1088;&#1086;&#1074;&#1077;&#1088;&#1086;&#1095;&#1085;&#1072;&#1103;%20%20&#1090;&#1072;&#1073;&#1083;&#1080;&#1094;&#1072;%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тация"/>
      <sheetName val="Субсидия"/>
      <sheetName val="Субвенция"/>
      <sheetName val="Иные  МБТ"/>
      <sheetName val="МБТ  всего"/>
      <sheetName val="Исполнение  по  дотации"/>
      <sheetName val="Исполнение  по  субсидии"/>
      <sheetName val="Исполнение  по  субвенции"/>
      <sheetName val="Исполнение  по  иным  МБТ"/>
      <sheetName val="Исполнение  по  МБТ  всего"/>
      <sheetName val="Дотация  на  выравнивание  БП"/>
      <sheetName val="Дотация  на  выравнивание  МР"/>
      <sheetName val="Дотация  на  сбалансированность"/>
      <sheetName val="Субсидия_ФСР"/>
      <sheetName val="Субсидия  из  ОБ"/>
      <sheetName val="Уточнения  по  МБТ  в  январе"/>
      <sheetName val="Уточнения  по  МБТ  в  марте"/>
      <sheetName val="Уточнения  по  МБТ  в  мае"/>
      <sheetName val="Уточнения  по  МБТ  в  июне"/>
      <sheetName val="Уточнения  по  МБТ  в  сентябре"/>
      <sheetName val="Уточнения  по  МБТ  в  октябре"/>
      <sheetName val="Уточнения  по  МБТ  в  декабре"/>
      <sheetName val="Уточнения  по  МБТ  без  закона"/>
      <sheetName val="Уточнения  по  субвенции"/>
      <sheetName val="Уточнение  по  МБТ  за  год"/>
      <sheetName val="Годовые  поправки  по МБТ_всего"/>
      <sheetName val="Уточнения  по  уровням  бюджета"/>
    </sheetNames>
    <sheetDataSet>
      <sheetData sheetId="0">
        <row r="12">
          <cell r="B12">
            <v>158003.87700000001</v>
          </cell>
        </row>
        <row r="13">
          <cell r="B13">
            <v>193360.4074</v>
          </cell>
        </row>
        <row r="14">
          <cell r="B14">
            <v>111227.11908999999</v>
          </cell>
        </row>
        <row r="15">
          <cell r="B15">
            <v>95338.209730000002</v>
          </cell>
        </row>
        <row r="16">
          <cell r="B16">
            <v>245688.94899999999</v>
          </cell>
        </row>
        <row r="17">
          <cell r="B17">
            <v>69317.135349999997</v>
          </cell>
        </row>
        <row r="18">
          <cell r="B18">
            <v>96427.873210000005</v>
          </cell>
        </row>
        <row r="19">
          <cell r="B19">
            <v>189486.91918999999</v>
          </cell>
        </row>
        <row r="20">
          <cell r="B20">
            <v>185528.92</v>
          </cell>
        </row>
        <row r="21">
          <cell r="B21">
            <v>50677.082190000001</v>
          </cell>
        </row>
        <row r="22">
          <cell r="B22">
            <v>293383.89301999996</v>
          </cell>
        </row>
        <row r="23">
          <cell r="B23">
            <v>91835.866819999996</v>
          </cell>
        </row>
        <row r="24">
          <cell r="B24">
            <v>117470.73073</v>
          </cell>
        </row>
        <row r="25">
          <cell r="B25">
            <v>82697.005999999994</v>
          </cell>
        </row>
        <row r="26">
          <cell r="B26">
            <v>86908.779609999998</v>
          </cell>
        </row>
        <row r="27">
          <cell r="B27">
            <v>224627.54066</v>
          </cell>
        </row>
        <row r="28">
          <cell r="B28">
            <v>305223.79005000001</v>
          </cell>
        </row>
        <row r="29">
          <cell r="B29">
            <v>112598.38849000001</v>
          </cell>
        </row>
        <row r="32">
          <cell r="B32">
            <v>468220.26800000004</v>
          </cell>
        </row>
        <row r="33">
          <cell r="B33">
            <v>890240.35600000003</v>
          </cell>
        </row>
        <row r="36">
          <cell r="B36">
            <v>524761.04945999989</v>
          </cell>
        </row>
      </sheetData>
      <sheetData sheetId="1">
        <row r="13">
          <cell r="B13">
            <v>96148.977599999998</v>
          </cell>
        </row>
        <row r="14">
          <cell r="B14">
            <v>423780.90807999996</v>
          </cell>
        </row>
        <row r="15">
          <cell r="B15">
            <v>289302.36456000002</v>
          </cell>
        </row>
        <row r="16">
          <cell r="B16">
            <v>181576.01404000001</v>
          </cell>
        </row>
        <row r="17">
          <cell r="B17">
            <v>907960.70484999998</v>
          </cell>
        </row>
        <row r="18">
          <cell r="B18">
            <v>106138.26817</v>
          </cell>
        </row>
        <row r="19">
          <cell r="B19">
            <v>54867.405659999997</v>
          </cell>
        </row>
        <row r="20">
          <cell r="B20">
            <v>381999.16484000004</v>
          </cell>
        </row>
        <row r="21">
          <cell r="B21">
            <v>276184.09861999995</v>
          </cell>
        </row>
        <row r="22">
          <cell r="B22">
            <v>85542.170199999993</v>
          </cell>
        </row>
        <row r="23">
          <cell r="B23">
            <v>970064.66224000009</v>
          </cell>
        </row>
        <row r="24">
          <cell r="B24">
            <v>75834.938980000006</v>
          </cell>
        </row>
        <row r="25">
          <cell r="B25">
            <v>341461.69362000009</v>
          </cell>
        </row>
        <row r="26">
          <cell r="B26">
            <v>80103.374719999993</v>
          </cell>
        </row>
        <row r="27">
          <cell r="B27">
            <v>81603.769140000004</v>
          </cell>
        </row>
        <row r="28">
          <cell r="B28">
            <v>200455.00308000002</v>
          </cell>
        </row>
        <row r="29">
          <cell r="B29">
            <v>88153.154670000004</v>
          </cell>
        </row>
        <row r="30">
          <cell r="B30">
            <v>185111.73412000001</v>
          </cell>
        </row>
        <row r="33">
          <cell r="B33">
            <v>820824.82869999995</v>
          </cell>
        </row>
        <row r="34">
          <cell r="B34">
            <v>6366564.5417799987</v>
          </cell>
        </row>
        <row r="37">
          <cell r="B37">
            <v>0</v>
          </cell>
        </row>
      </sheetData>
      <sheetData sheetId="2">
        <row r="13">
          <cell r="B13">
            <v>187705.92468999999</v>
          </cell>
        </row>
        <row r="14">
          <cell r="B14">
            <v>968710.79824000003</v>
          </cell>
        </row>
        <row r="15">
          <cell r="B15">
            <v>469724.82296000002</v>
          </cell>
        </row>
        <row r="16">
          <cell r="B16">
            <v>433984.92327999999</v>
          </cell>
        </row>
        <row r="17">
          <cell r="B17">
            <v>483653.77740999992</v>
          </cell>
        </row>
        <row r="18">
          <cell r="B18">
            <v>285859.24909</v>
          </cell>
        </row>
        <row r="19">
          <cell r="B19">
            <v>485537.92079000006</v>
          </cell>
        </row>
        <row r="20">
          <cell r="B20">
            <v>391226.47407999996</v>
          </cell>
        </row>
        <row r="21">
          <cell r="B21">
            <v>271060.82415999996</v>
          </cell>
        </row>
        <row r="22">
          <cell r="B22">
            <v>244921.72743999999</v>
          </cell>
        </row>
        <row r="23">
          <cell r="B23">
            <v>563486.05602999986</v>
          </cell>
        </row>
        <row r="24">
          <cell r="B24">
            <v>327308.76606000005</v>
          </cell>
        </row>
        <row r="25">
          <cell r="B25">
            <v>886900.5631700001</v>
          </cell>
        </row>
        <row r="26">
          <cell r="B26">
            <v>281607.62119999994</v>
          </cell>
        </row>
        <row r="27">
          <cell r="B27">
            <v>387636.44459000003</v>
          </cell>
        </row>
        <row r="28">
          <cell r="B28">
            <v>618973.42593000003</v>
          </cell>
        </row>
        <row r="29">
          <cell r="B29">
            <v>303888.86628000002</v>
          </cell>
        </row>
        <row r="30">
          <cell r="B30">
            <v>436020.51929000003</v>
          </cell>
        </row>
        <row r="33">
          <cell r="B33">
            <v>1214354.1248500003</v>
          </cell>
        </row>
        <row r="34">
          <cell r="B34">
            <v>6994368.7967599994</v>
          </cell>
        </row>
        <row r="37">
          <cell r="B37">
            <v>0</v>
          </cell>
        </row>
      </sheetData>
      <sheetData sheetId="3">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B23">
            <v>0</v>
          </cell>
        </row>
        <row r="24">
          <cell r="B24">
            <v>0</v>
          </cell>
        </row>
        <row r="25">
          <cell r="B25">
            <v>0</v>
          </cell>
        </row>
        <row r="26">
          <cell r="B26">
            <v>0</v>
          </cell>
        </row>
        <row r="27">
          <cell r="B27">
            <v>0</v>
          </cell>
        </row>
        <row r="28">
          <cell r="B28">
            <v>0</v>
          </cell>
        </row>
        <row r="31">
          <cell r="B31">
            <v>0</v>
          </cell>
        </row>
        <row r="32">
          <cell r="B32">
            <v>0</v>
          </cell>
        </row>
        <row r="35">
          <cell r="B35">
            <v>2326887.3406699998</v>
          </cell>
        </row>
      </sheetData>
      <sheetData sheetId="4"/>
      <sheetData sheetId="5">
        <row r="12">
          <cell r="B12">
            <v>158903.87700000001</v>
          </cell>
          <cell r="E12">
            <v>158903.87700000001</v>
          </cell>
          <cell r="AG12">
            <v>0</v>
          </cell>
          <cell r="AH12">
            <v>0</v>
          </cell>
        </row>
        <row r="13">
          <cell r="B13">
            <v>199264.70739999998</v>
          </cell>
          <cell r="E13">
            <v>199264.70739999998</v>
          </cell>
          <cell r="AG13">
            <v>0</v>
          </cell>
          <cell r="AH13">
            <v>0</v>
          </cell>
        </row>
        <row r="14">
          <cell r="B14">
            <v>236959.69409</v>
          </cell>
          <cell r="E14">
            <v>236959.69409</v>
          </cell>
          <cell r="AG14">
            <v>0</v>
          </cell>
          <cell r="AH14">
            <v>0</v>
          </cell>
        </row>
        <row r="15">
          <cell r="B15">
            <v>210050.13472999999</v>
          </cell>
          <cell r="E15">
            <v>210050.13472999999</v>
          </cell>
          <cell r="AG15">
            <v>0</v>
          </cell>
          <cell r="AH15">
            <v>0</v>
          </cell>
        </row>
        <row r="16">
          <cell r="B16">
            <v>277568.94900000002</v>
          </cell>
          <cell r="E16">
            <v>277568.94900000002</v>
          </cell>
          <cell r="AG16">
            <v>0</v>
          </cell>
          <cell r="AH16">
            <v>0</v>
          </cell>
        </row>
        <row r="17">
          <cell r="B17">
            <v>72798.135349999997</v>
          </cell>
          <cell r="E17">
            <v>72798.135349999997</v>
          </cell>
          <cell r="AG17">
            <v>0</v>
          </cell>
          <cell r="AH17">
            <v>0</v>
          </cell>
        </row>
        <row r="18">
          <cell r="B18">
            <v>103700.44821</v>
          </cell>
          <cell r="E18">
            <v>103700.44821</v>
          </cell>
          <cell r="AG18">
            <v>0</v>
          </cell>
          <cell r="AH18">
            <v>0</v>
          </cell>
        </row>
        <row r="19">
          <cell r="B19">
            <v>274956.91919000004</v>
          </cell>
          <cell r="E19">
            <v>274956.91919000004</v>
          </cell>
          <cell r="AG19">
            <v>0</v>
          </cell>
          <cell r="AH19">
            <v>0</v>
          </cell>
        </row>
        <row r="20">
          <cell r="B20">
            <v>336728.92000000004</v>
          </cell>
          <cell r="E20">
            <v>336728.92000000004</v>
          </cell>
          <cell r="AG20">
            <v>0</v>
          </cell>
          <cell r="AH20">
            <v>0</v>
          </cell>
        </row>
        <row r="21">
          <cell r="B21">
            <v>53680.207190000001</v>
          </cell>
          <cell r="E21">
            <v>53680.207190000001</v>
          </cell>
          <cell r="AG21">
            <v>0</v>
          </cell>
          <cell r="AH21">
            <v>0</v>
          </cell>
        </row>
        <row r="22">
          <cell r="B22">
            <v>825461.64302000008</v>
          </cell>
          <cell r="E22">
            <v>825461.64302000008</v>
          </cell>
          <cell r="AG22">
            <v>0</v>
          </cell>
          <cell r="AH22">
            <v>0</v>
          </cell>
        </row>
        <row r="23">
          <cell r="B23">
            <v>95456.241819999996</v>
          </cell>
          <cell r="E23">
            <v>95456.241819999996</v>
          </cell>
          <cell r="AG23">
            <v>0</v>
          </cell>
          <cell r="AH23">
            <v>0</v>
          </cell>
        </row>
        <row r="24">
          <cell r="B24">
            <v>133814.90573</v>
          </cell>
          <cell r="E24">
            <v>133814.90573</v>
          </cell>
          <cell r="AG24">
            <v>0</v>
          </cell>
          <cell r="AH24">
            <v>0</v>
          </cell>
        </row>
        <row r="25">
          <cell r="B25">
            <v>103097.00599999999</v>
          </cell>
          <cell r="E25">
            <v>103097.00599999999</v>
          </cell>
          <cell r="AG25">
            <v>0</v>
          </cell>
          <cell r="AH25">
            <v>0</v>
          </cell>
        </row>
        <row r="26">
          <cell r="B26">
            <v>91993.904609999998</v>
          </cell>
          <cell r="E26">
            <v>91993.904609999998</v>
          </cell>
          <cell r="AG26">
            <v>0</v>
          </cell>
          <cell r="AH26">
            <v>0</v>
          </cell>
        </row>
        <row r="27">
          <cell r="B27">
            <v>301729.21565999999</v>
          </cell>
          <cell r="E27">
            <v>301729.21565999999</v>
          </cell>
          <cell r="AG27">
            <v>15000</v>
          </cell>
          <cell r="AH27">
            <v>15000</v>
          </cell>
        </row>
        <row r="28">
          <cell r="B28">
            <v>330361.16505000001</v>
          </cell>
          <cell r="E28">
            <v>330361.16505000001</v>
          </cell>
          <cell r="AG28">
            <v>0</v>
          </cell>
          <cell r="AH28">
            <v>0</v>
          </cell>
        </row>
        <row r="29">
          <cell r="B29">
            <v>142577.11349000002</v>
          </cell>
          <cell r="E29">
            <v>142577.11349000002</v>
          </cell>
          <cell r="AG29">
            <v>22000</v>
          </cell>
          <cell r="AH29">
            <v>22000</v>
          </cell>
        </row>
        <row r="32">
          <cell r="B32">
            <v>813370.26799999992</v>
          </cell>
          <cell r="E32">
            <v>813370.26799999992</v>
          </cell>
          <cell r="AG32">
            <v>0</v>
          </cell>
          <cell r="AH32">
            <v>0</v>
          </cell>
        </row>
        <row r="33">
          <cell r="B33">
            <v>3982440.1753000002</v>
          </cell>
          <cell r="E33">
            <v>3982440.1753000002</v>
          </cell>
          <cell r="AG33">
            <v>0</v>
          </cell>
          <cell r="AH33">
            <v>0</v>
          </cell>
        </row>
        <row r="43">
          <cell r="B43">
            <v>8790024.1609999985</v>
          </cell>
          <cell r="C43" t="e">
            <v>#REF!</v>
          </cell>
          <cell r="D43" t="e">
            <v>#REF!</v>
          </cell>
          <cell r="E43">
            <v>8744913.6308399998</v>
          </cell>
        </row>
      </sheetData>
      <sheetData sheetId="6">
        <row r="13">
          <cell r="B13">
            <v>112650.48618999997</v>
          </cell>
          <cell r="C13">
            <v>101663.04819999998</v>
          </cell>
          <cell r="AM13">
            <v>0</v>
          </cell>
          <cell r="AN13">
            <v>0</v>
          </cell>
        </row>
        <row r="14">
          <cell r="B14">
            <v>604392.21421999997</v>
          </cell>
          <cell r="C14">
            <v>604392.19114999997</v>
          </cell>
          <cell r="AM14">
            <v>0</v>
          </cell>
          <cell r="AN14">
            <v>0</v>
          </cell>
        </row>
        <row r="15">
          <cell r="B15">
            <v>520959.80631999997</v>
          </cell>
          <cell r="C15">
            <v>510396.91514000006</v>
          </cell>
          <cell r="AM15">
            <v>22462.5</v>
          </cell>
          <cell r="AN15">
            <v>22462.5</v>
          </cell>
        </row>
        <row r="16">
          <cell r="B16">
            <v>399003.07822999998</v>
          </cell>
          <cell r="C16">
            <v>342955.20099000004</v>
          </cell>
          <cell r="AM16">
            <v>0</v>
          </cell>
          <cell r="AN16">
            <v>0</v>
          </cell>
        </row>
        <row r="17">
          <cell r="B17">
            <v>1173306.3844000001</v>
          </cell>
          <cell r="C17">
            <v>1167160.8302099998</v>
          </cell>
          <cell r="AM17">
            <v>0</v>
          </cell>
          <cell r="AN17">
            <v>0</v>
          </cell>
        </row>
        <row r="18">
          <cell r="B18">
            <v>195297.68102999998</v>
          </cell>
          <cell r="C18">
            <v>118728.81021</v>
          </cell>
          <cell r="AM18">
            <v>0</v>
          </cell>
          <cell r="AN18">
            <v>0</v>
          </cell>
        </row>
        <row r="19">
          <cell r="B19">
            <v>72795.871179999987</v>
          </cell>
          <cell r="C19">
            <v>72276.676330000002</v>
          </cell>
          <cell r="AM19">
            <v>0</v>
          </cell>
          <cell r="AN19">
            <v>0</v>
          </cell>
        </row>
        <row r="20">
          <cell r="B20">
            <v>682411.56960000016</v>
          </cell>
          <cell r="C20">
            <v>673167.69850000006</v>
          </cell>
          <cell r="AM20">
            <v>101646.75676</v>
          </cell>
          <cell r="AN20">
            <v>101646.75674</v>
          </cell>
          <cell r="DY20">
            <v>57906.10527</v>
          </cell>
          <cell r="DZ20">
            <v>57906.064410000006</v>
          </cell>
        </row>
        <row r="21">
          <cell r="B21">
            <v>322907.73261000001</v>
          </cell>
          <cell r="C21">
            <v>314012.41631</v>
          </cell>
          <cell r="AM21">
            <v>0</v>
          </cell>
          <cell r="AN21">
            <v>0</v>
          </cell>
        </row>
        <row r="22">
          <cell r="B22">
            <v>87441.078259999995</v>
          </cell>
          <cell r="C22">
            <v>85316.511579999991</v>
          </cell>
          <cell r="AM22">
            <v>0</v>
          </cell>
          <cell r="AN22">
            <v>0</v>
          </cell>
        </row>
        <row r="23">
          <cell r="B23">
            <v>1088052.3379400002</v>
          </cell>
          <cell r="C23">
            <v>1067150.3428500001</v>
          </cell>
          <cell r="AM23">
            <v>0</v>
          </cell>
          <cell r="AN23">
            <v>0</v>
          </cell>
        </row>
        <row r="24">
          <cell r="B24">
            <v>90032.682870000004</v>
          </cell>
          <cell r="C24">
            <v>77982.624490000002</v>
          </cell>
          <cell r="AM24">
            <v>0</v>
          </cell>
          <cell r="AN24">
            <v>0</v>
          </cell>
        </row>
        <row r="25">
          <cell r="B25">
            <v>733559.78125</v>
          </cell>
          <cell r="C25">
            <v>597927.89232999994</v>
          </cell>
          <cell r="AM25">
            <v>0</v>
          </cell>
          <cell r="AN25">
            <v>0</v>
          </cell>
        </row>
        <row r="26">
          <cell r="B26">
            <v>120379.08022</v>
          </cell>
          <cell r="C26">
            <v>119061.69865999998</v>
          </cell>
          <cell r="AM26">
            <v>0</v>
          </cell>
          <cell r="AN26">
            <v>0</v>
          </cell>
        </row>
        <row r="27">
          <cell r="B27">
            <v>115426.93866</v>
          </cell>
          <cell r="C27">
            <v>98743.342310000022</v>
          </cell>
          <cell r="AM27">
            <v>0</v>
          </cell>
          <cell r="AN27">
            <v>0</v>
          </cell>
        </row>
        <row r="28">
          <cell r="B28">
            <v>381953.76126000006</v>
          </cell>
          <cell r="C28">
            <v>377624.30021000002</v>
          </cell>
          <cell r="AM28">
            <v>0</v>
          </cell>
          <cell r="AN28">
            <v>0</v>
          </cell>
        </row>
        <row r="29">
          <cell r="B29">
            <v>109594.44781</v>
          </cell>
          <cell r="C29">
            <v>109473.35356999999</v>
          </cell>
          <cell r="AM29">
            <v>0</v>
          </cell>
          <cell r="AN29">
            <v>0</v>
          </cell>
        </row>
        <row r="30">
          <cell r="B30">
            <v>340114.71351000003</v>
          </cell>
          <cell r="C30">
            <v>337417.66441000003</v>
          </cell>
          <cell r="AM30">
            <v>0</v>
          </cell>
          <cell r="AN30">
            <v>0</v>
          </cell>
        </row>
        <row r="33">
          <cell r="B33">
            <v>686664.88078999997</v>
          </cell>
          <cell r="C33">
            <v>677481.61291999999</v>
          </cell>
          <cell r="AM33">
            <v>136119.86486</v>
          </cell>
          <cell r="AN33">
            <v>136119.86486</v>
          </cell>
        </row>
        <row r="34">
          <cell r="B34">
            <v>8161112.5045399982</v>
          </cell>
          <cell r="C34">
            <v>7633507.3096599989</v>
          </cell>
          <cell r="AM34">
            <v>545856.81682000007</v>
          </cell>
          <cell r="AN34">
            <v>545856.81679000007</v>
          </cell>
        </row>
        <row r="44">
          <cell r="B44">
            <v>16841760.376819998</v>
          </cell>
          <cell r="C44">
            <v>15086440.440030001</v>
          </cell>
          <cell r="D44">
            <v>15998057.030889999</v>
          </cell>
          <cell r="E44">
            <v>0</v>
          </cell>
          <cell r="F44">
            <v>15086440.440030001</v>
          </cell>
          <cell r="G44">
            <v>0</v>
          </cell>
        </row>
      </sheetData>
      <sheetData sheetId="7">
        <row r="3">
          <cell r="N3" t="str">
            <v>ПО  СОСТОЯНИЮ  НА  1  ЯНВАРЯ  2025  ГОДА</v>
          </cell>
        </row>
        <row r="13">
          <cell r="B13">
            <v>182572.10862000001</v>
          </cell>
          <cell r="G13">
            <v>179731.34604999996</v>
          </cell>
        </row>
        <row r="14">
          <cell r="B14">
            <v>1016009.4861099999</v>
          </cell>
          <cell r="G14">
            <v>1015381.7039300001</v>
          </cell>
        </row>
        <row r="15">
          <cell r="B15">
            <v>488903.48797999986</v>
          </cell>
          <cell r="G15">
            <v>477428.30853999994</v>
          </cell>
        </row>
        <row r="16">
          <cell r="B16">
            <v>450164.99562999996</v>
          </cell>
          <cell r="G16">
            <v>449124.64429999999</v>
          </cell>
        </row>
        <row r="17">
          <cell r="B17">
            <v>508022.28501000005</v>
          </cell>
          <cell r="G17">
            <v>505219.19960000005</v>
          </cell>
        </row>
        <row r="18">
          <cell r="B18">
            <v>299610.15771</v>
          </cell>
          <cell r="G18">
            <v>295198.54710000003</v>
          </cell>
        </row>
        <row r="19">
          <cell r="B19">
            <v>502059.64181</v>
          </cell>
          <cell r="G19">
            <v>501306.77593999996</v>
          </cell>
        </row>
        <row r="20">
          <cell r="B20">
            <v>388565.33642999991</v>
          </cell>
          <cell r="G20">
            <v>387233.17741</v>
          </cell>
        </row>
        <row r="21">
          <cell r="B21">
            <v>278696.26446999999</v>
          </cell>
          <cell r="G21">
            <v>276391.41039999994</v>
          </cell>
        </row>
        <row r="22">
          <cell r="B22">
            <v>252491.49801999997</v>
          </cell>
          <cell r="G22">
            <v>251359.28434999997</v>
          </cell>
        </row>
        <row r="23">
          <cell r="B23">
            <v>594427.01029999997</v>
          </cell>
          <cell r="G23">
            <v>590763.01320000016</v>
          </cell>
        </row>
        <row r="24">
          <cell r="B24">
            <v>336888.81714999996</v>
          </cell>
          <cell r="G24">
            <v>332061.57091999997</v>
          </cell>
        </row>
        <row r="25">
          <cell r="B25">
            <v>933081.51328999992</v>
          </cell>
          <cell r="G25">
            <v>896116.81801999989</v>
          </cell>
        </row>
        <row r="26">
          <cell r="B26">
            <v>291288.98350999999</v>
          </cell>
          <cell r="G26">
            <v>286841.65577000001</v>
          </cell>
        </row>
        <row r="27">
          <cell r="B27">
            <v>401319.6214</v>
          </cell>
          <cell r="G27">
            <v>400575.09298000002</v>
          </cell>
        </row>
        <row r="28">
          <cell r="B28">
            <v>649620.37844999996</v>
          </cell>
          <cell r="G28">
            <v>646330.20905999991</v>
          </cell>
        </row>
        <row r="29">
          <cell r="B29">
            <v>312466.10187999997</v>
          </cell>
          <cell r="G29">
            <v>311371.47166000004</v>
          </cell>
        </row>
        <row r="30">
          <cell r="B30">
            <v>448537.89851000003</v>
          </cell>
          <cell r="G30">
            <v>447267.79892999999</v>
          </cell>
        </row>
        <row r="33">
          <cell r="B33">
            <v>1272394.1455899999</v>
          </cell>
          <cell r="G33">
            <v>1259581.9944499999</v>
          </cell>
        </row>
        <row r="34">
          <cell r="B34">
            <v>7466404.752270001</v>
          </cell>
          <cell r="G34">
            <v>7427968.7545400001</v>
          </cell>
        </row>
        <row r="44">
          <cell r="B44">
            <v>17073524.484140001</v>
          </cell>
          <cell r="C44">
            <v>17073524.484140001</v>
          </cell>
          <cell r="D44">
            <v>0</v>
          </cell>
          <cell r="E44">
            <v>16937252.777149998</v>
          </cell>
          <cell r="F44">
            <v>0</v>
          </cell>
          <cell r="G44">
            <v>16937252.777149998</v>
          </cell>
        </row>
      </sheetData>
      <sheetData sheetId="8">
        <row r="11">
          <cell r="B11">
            <v>64659.281600000002</v>
          </cell>
          <cell r="G11">
            <v>38725.020149999997</v>
          </cell>
        </row>
        <row r="12">
          <cell r="B12">
            <v>248616.77646000002</v>
          </cell>
          <cell r="G12">
            <v>248616.77646000008</v>
          </cell>
        </row>
        <row r="13">
          <cell r="B13">
            <v>246669.45792000002</v>
          </cell>
          <cell r="G13">
            <v>239782.43732000003</v>
          </cell>
        </row>
        <row r="14">
          <cell r="B14">
            <v>102739.34627999998</v>
          </cell>
          <cell r="G14">
            <v>82123.623189999998</v>
          </cell>
        </row>
        <row r="15">
          <cell r="B15">
            <v>149941.38079999996</v>
          </cell>
          <cell r="G15">
            <v>90173.267940000005</v>
          </cell>
        </row>
        <row r="16">
          <cell r="B16">
            <v>91169.887849999999</v>
          </cell>
          <cell r="G16">
            <v>65015.983839999994</v>
          </cell>
        </row>
        <row r="17">
          <cell r="B17">
            <v>113539.48849</v>
          </cell>
          <cell r="G17">
            <v>95927.41124999999</v>
          </cell>
        </row>
        <row r="18">
          <cell r="B18">
            <v>136267.62331999998</v>
          </cell>
          <cell r="G18">
            <v>136104.42899000001</v>
          </cell>
        </row>
        <row r="19">
          <cell r="B19">
            <v>82578.769900000014</v>
          </cell>
          <cell r="G19">
            <v>82564.048940000008</v>
          </cell>
        </row>
        <row r="20">
          <cell r="B20">
            <v>75129.916519999999</v>
          </cell>
          <cell r="G20">
            <v>72563.945110000001</v>
          </cell>
        </row>
        <row r="21">
          <cell r="B21">
            <v>159825.45997000003</v>
          </cell>
          <cell r="G21">
            <v>141245.61272999999</v>
          </cell>
        </row>
        <row r="22">
          <cell r="B22">
            <v>55174.138380000004</v>
          </cell>
          <cell r="G22">
            <v>55004.887069999997</v>
          </cell>
        </row>
        <row r="23">
          <cell r="B23">
            <v>117391.08875</v>
          </cell>
          <cell r="G23">
            <v>112514.23011999999</v>
          </cell>
        </row>
        <row r="24">
          <cell r="B24">
            <v>83736.606220000001</v>
          </cell>
          <cell r="G24">
            <v>83600.653969999999</v>
          </cell>
        </row>
        <row r="25">
          <cell r="B25">
            <v>86462.224409999995</v>
          </cell>
          <cell r="G25">
            <v>86272.873730000021</v>
          </cell>
        </row>
        <row r="26">
          <cell r="B26">
            <v>191210.27575999999</v>
          </cell>
          <cell r="G26">
            <v>189831.00846000001</v>
          </cell>
        </row>
        <row r="27">
          <cell r="B27">
            <v>159072.39139</v>
          </cell>
          <cell r="G27">
            <v>153798.48814000003</v>
          </cell>
        </row>
        <row r="28">
          <cell r="B28">
            <v>128891.12556</v>
          </cell>
          <cell r="G28">
            <v>128544.57982999999</v>
          </cell>
        </row>
        <row r="31">
          <cell r="B31">
            <v>580523.19519000011</v>
          </cell>
          <cell r="G31">
            <v>483936.98764000006</v>
          </cell>
        </row>
        <row r="32">
          <cell r="B32">
            <v>746350.81990999996</v>
          </cell>
          <cell r="G32">
            <v>744872.14399000001</v>
          </cell>
        </row>
        <row r="36">
          <cell r="B36">
            <v>3619949.2546799993</v>
          </cell>
        </row>
        <row r="42">
          <cell r="B42">
            <v>3661226.34656</v>
          </cell>
          <cell r="C42">
            <v>3619949.2546799998</v>
          </cell>
          <cell r="D42">
            <v>0</v>
          </cell>
          <cell r="E42">
            <v>3331218.4088700004</v>
          </cell>
          <cell r="F42">
            <v>0</v>
          </cell>
          <cell r="G42">
            <v>3331218.4088700004</v>
          </cell>
        </row>
      </sheetData>
      <sheetData sheetId="9">
        <row r="36">
          <cell r="B36">
            <v>45110.530159998685</v>
          </cell>
        </row>
      </sheetData>
      <sheetData sheetId="10"/>
      <sheetData sheetId="11"/>
      <sheetData sheetId="12"/>
      <sheetData sheetId="13"/>
      <sheetData sheetId="14">
        <row r="32">
          <cell r="B32">
            <v>843703.3459299989</v>
          </cell>
        </row>
      </sheetData>
      <sheetData sheetId="15"/>
      <sheetData sheetId="16"/>
      <sheetData sheetId="17"/>
      <sheetData sheetId="18"/>
      <sheetData sheetId="19"/>
      <sheetData sheetId="20"/>
      <sheetData sheetId="21"/>
      <sheetData sheetId="22"/>
      <sheetData sheetId="23"/>
      <sheetData sheetId="24"/>
      <sheetData sheetId="25">
        <row r="3">
          <cell r="A3" t="str">
            <v>ПО  СОСТОЯНИЮ  НА  1  ЯНВАРЯ  2025  ГОДА</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Остатки  по  БП  на  01.01.2024"/>
      <sheetName val="Остатки  средств  на  начало"/>
      <sheetName val="Остатки  средств  на  конец"/>
      <sheetName val="Проверка  остатков  средств"/>
      <sheetName val="Проверка  изменения  остатков"/>
      <sheetName val="Исполнение  бюджета"/>
      <sheetName val="Исполнение для  руководства  УФ"/>
      <sheetName val="Для администрации КБ_точно"/>
      <sheetName val="Исполнение для администрации_МР"/>
      <sheetName val="Исполнение для администрации_БП"/>
      <sheetName val="план  и  факт  точно"/>
      <sheetName val="Объем  долга_МР  и  ГО_план"/>
      <sheetName val="Объем  долга_МР  и  ГО_факт"/>
      <sheetName val="Невыясненные  поступления"/>
      <sheetName val="Расходы  на  программы"/>
      <sheetName val="Уточненный  план"/>
      <sheetName val="Уточненный  план  МР  и  ГО"/>
      <sheetName val="Уточненный  план  БП"/>
      <sheetName val="Кредит  районам  и  городам"/>
      <sheetName val="Информация  по  кредиту"/>
      <sheetName val="Погашение  кредита"/>
      <sheetName val="Муниципальный  долг  КБ"/>
      <sheetName val="Оператив. задолженность"/>
      <sheetName val="Задолженность  по  отчету"/>
      <sheetName val="Кредит"/>
    </sheetNames>
    <sheetDataSet>
      <sheetData sheetId="0"/>
      <sheetData sheetId="1"/>
      <sheetData sheetId="2"/>
      <sheetData sheetId="3">
        <row r="12">
          <cell r="G12">
            <v>32.692320000000002</v>
          </cell>
        </row>
      </sheetData>
      <sheetData sheetId="4"/>
      <sheetData sheetId="5"/>
      <sheetData sheetId="6"/>
      <sheetData sheetId="7">
        <row r="14">
          <cell r="AP14">
            <v>479023.29139999999</v>
          </cell>
        </row>
        <row r="15">
          <cell r="AP15">
            <v>2067655.37894</v>
          </cell>
        </row>
        <row r="16">
          <cell r="AP16">
            <v>1464567.35509</v>
          </cell>
        </row>
        <row r="17">
          <cell r="AP17">
            <v>1084253.6032099999</v>
          </cell>
        </row>
        <row r="18">
          <cell r="AP18">
            <v>2040122.2467500002</v>
          </cell>
        </row>
        <row r="19">
          <cell r="AP19">
            <v>551741.47650000022</v>
          </cell>
        </row>
        <row r="20">
          <cell r="AP20">
            <v>773211.31173000019</v>
          </cell>
        </row>
        <row r="21">
          <cell r="AP21">
            <v>1471462.2240900001</v>
          </cell>
        </row>
        <row r="22">
          <cell r="AP22">
            <v>1009696.7956500001</v>
          </cell>
        </row>
        <row r="23">
          <cell r="AP23">
            <v>462919.94823000004</v>
          </cell>
        </row>
        <row r="24">
          <cell r="AP24">
            <v>2624620.6118000001</v>
          </cell>
        </row>
        <row r="25">
          <cell r="AP25">
            <v>560505.32429999986</v>
          </cell>
        </row>
        <row r="26">
          <cell r="AP26">
            <v>1740373.8461999998</v>
          </cell>
        </row>
        <row r="27">
          <cell r="AP27">
            <v>592601.01439999987</v>
          </cell>
        </row>
        <row r="28">
          <cell r="AP28">
            <v>677585.21363000001</v>
          </cell>
        </row>
        <row r="29">
          <cell r="AP29">
            <v>1515514.73339</v>
          </cell>
        </row>
        <row r="30">
          <cell r="AP30">
            <v>905004.47841999994</v>
          </cell>
        </row>
        <row r="31">
          <cell r="AP31">
            <v>1055807.1566599999</v>
          </cell>
        </row>
        <row r="34">
          <cell r="AP34">
            <v>3234370.8630100004</v>
          </cell>
        </row>
        <row r="35">
          <cell r="AP35">
            <v>19788788.38349</v>
          </cell>
        </row>
      </sheetData>
      <sheetData sheetId="8">
        <row r="14">
          <cell r="M14">
            <v>518785.75341</v>
          </cell>
          <cell r="P14">
            <v>158903.87700000001</v>
          </cell>
          <cell r="Q14">
            <v>158903.87700000001</v>
          </cell>
          <cell r="X14">
            <v>182572.10861999998</v>
          </cell>
          <cell r="Y14">
            <v>179731.34605000002</v>
          </cell>
          <cell r="AB14">
            <v>64659.281600000009</v>
          </cell>
          <cell r="AC14">
            <v>38725.020149999997</v>
          </cell>
        </row>
        <row r="15">
          <cell r="M15">
            <v>2068283.1841899999</v>
          </cell>
          <cell r="P15">
            <v>199264.70740000001</v>
          </cell>
          <cell r="Q15">
            <v>199264.70740000001</v>
          </cell>
          <cell r="X15">
            <v>1016009.4861100001</v>
          </cell>
          <cell r="Y15">
            <v>1015381.70393</v>
          </cell>
          <cell r="AB15">
            <v>248616.77645999996</v>
          </cell>
          <cell r="AC15">
            <v>248616.77646000002</v>
          </cell>
        </row>
        <row r="16">
          <cell r="M16">
            <v>1493492.4463099998</v>
          </cell>
          <cell r="P16">
            <v>236959.69409</v>
          </cell>
          <cell r="Q16">
            <v>236959.69409</v>
          </cell>
          <cell r="X16">
            <v>488903.48797999998</v>
          </cell>
          <cell r="Y16">
            <v>477428.30854</v>
          </cell>
          <cell r="AB16">
            <v>246669.45792000002</v>
          </cell>
          <cell r="AC16">
            <v>239782.43732</v>
          </cell>
        </row>
        <row r="17">
          <cell r="M17">
            <v>1161957.5548700001</v>
          </cell>
          <cell r="P17">
            <v>210050.13472999999</v>
          </cell>
          <cell r="Q17">
            <v>210050.13472999999</v>
          </cell>
          <cell r="X17">
            <v>450164.99563000002</v>
          </cell>
          <cell r="Y17">
            <v>449124.64429999999</v>
          </cell>
          <cell r="AB17">
            <v>102739.34628</v>
          </cell>
          <cell r="AC17">
            <v>82123.623189999998</v>
          </cell>
        </row>
        <row r="18">
          <cell r="M18">
            <v>2108838.99921</v>
          </cell>
          <cell r="P18">
            <v>277568.94900000002</v>
          </cell>
          <cell r="Q18">
            <v>277568.94900000002</v>
          </cell>
          <cell r="X18">
            <v>508022.28500999999</v>
          </cell>
          <cell r="Y18">
            <v>505219.19960000005</v>
          </cell>
          <cell r="AB18">
            <v>149941.38080000001</v>
          </cell>
          <cell r="AC18">
            <v>90173.267939999991</v>
          </cell>
        </row>
        <row r="19">
          <cell r="M19">
            <v>658875.86194000009</v>
          </cell>
          <cell r="P19">
            <v>72798.135349999997</v>
          </cell>
          <cell r="Q19">
            <v>72798.135349999997</v>
          </cell>
          <cell r="X19">
            <v>299610.15771000006</v>
          </cell>
          <cell r="Y19">
            <v>295198.54710000003</v>
          </cell>
          <cell r="AB19">
            <v>91169.887850000014</v>
          </cell>
          <cell r="AC19">
            <v>65015.983840000001</v>
          </cell>
        </row>
        <row r="20">
          <cell r="M20">
            <v>792095.44969000004</v>
          </cell>
          <cell r="P20">
            <v>103700.44821</v>
          </cell>
          <cell r="Q20">
            <v>103700.44820999999</v>
          </cell>
          <cell r="X20">
            <v>502059.64180999994</v>
          </cell>
          <cell r="Y20">
            <v>501306.77594000002</v>
          </cell>
          <cell r="AB20">
            <v>113539.48849</v>
          </cell>
          <cell r="AC20">
            <v>95927.411250000005</v>
          </cell>
        </row>
        <row r="21">
          <cell r="M21">
            <v>1482201.44854</v>
          </cell>
          <cell r="P21">
            <v>274956.91918999999</v>
          </cell>
          <cell r="Q21">
            <v>274956.91918999999</v>
          </cell>
          <cell r="X21">
            <v>388565.33642999997</v>
          </cell>
          <cell r="Y21">
            <v>387233.17741</v>
          </cell>
          <cell r="AB21">
            <v>136267.62331999998</v>
          </cell>
          <cell r="AC21">
            <v>136104.42899000001</v>
          </cell>
        </row>
        <row r="22">
          <cell r="M22">
            <v>1020911.68698</v>
          </cell>
          <cell r="P22">
            <v>336728.92</v>
          </cell>
          <cell r="Q22">
            <v>336728.92</v>
          </cell>
          <cell r="X22">
            <v>278696.26446999999</v>
          </cell>
          <cell r="Y22">
            <v>276391.41039999999</v>
          </cell>
          <cell r="AB22">
            <v>82578.769899999999</v>
          </cell>
          <cell r="AC22">
            <v>82564.048939999993</v>
          </cell>
        </row>
        <row r="23">
          <cell r="M23">
            <v>468742.69998999999</v>
          </cell>
          <cell r="P23">
            <v>53680.207190000001</v>
          </cell>
          <cell r="Q23">
            <v>53680.207190000001</v>
          </cell>
          <cell r="X23">
            <v>252491.49802000006</v>
          </cell>
          <cell r="Y23">
            <v>251359.28435</v>
          </cell>
          <cell r="AB23">
            <v>75129.916519999999</v>
          </cell>
          <cell r="AC23">
            <v>72563.945110000001</v>
          </cell>
        </row>
        <row r="24">
          <cell r="M24">
            <v>2667766.4512300002</v>
          </cell>
          <cell r="P24">
            <v>825461.64301999996</v>
          </cell>
          <cell r="Q24">
            <v>825461.64301999996</v>
          </cell>
          <cell r="X24">
            <v>594427.01030000008</v>
          </cell>
          <cell r="Y24">
            <v>590763.01320000004</v>
          </cell>
          <cell r="AB24">
            <v>159825.45997</v>
          </cell>
          <cell r="AC24">
            <v>141245.61272999999</v>
          </cell>
        </row>
        <row r="25">
          <cell r="M25">
            <v>577551.88021999993</v>
          </cell>
          <cell r="P25">
            <v>95456.241819999996</v>
          </cell>
          <cell r="Q25">
            <v>95456.241819999996</v>
          </cell>
          <cell r="X25">
            <v>336888.81714999996</v>
          </cell>
          <cell r="Y25">
            <v>332061.57092000003</v>
          </cell>
          <cell r="AB25">
            <v>55174.138380000004</v>
          </cell>
          <cell r="AC25">
            <v>55004.887069999997</v>
          </cell>
        </row>
        <row r="26">
          <cell r="M26">
            <v>1917847.28902</v>
          </cell>
          <cell r="P26">
            <v>133814.90573</v>
          </cell>
          <cell r="Q26">
            <v>133814.90573</v>
          </cell>
          <cell r="X26">
            <v>933081.5132899998</v>
          </cell>
          <cell r="Y26">
            <v>896116.81802000001</v>
          </cell>
          <cell r="AB26">
            <v>117391.08875</v>
          </cell>
          <cell r="AC26">
            <v>112514.23012000001</v>
          </cell>
        </row>
        <row r="27">
          <cell r="M27">
            <v>598501.67595000006</v>
          </cell>
          <cell r="P27">
            <v>103097.00599999999</v>
          </cell>
          <cell r="Q27">
            <v>103097.00599999999</v>
          </cell>
          <cell r="X27">
            <v>291288.98351000005</v>
          </cell>
          <cell r="Y27">
            <v>286841.65576999995</v>
          </cell>
          <cell r="AB27">
            <v>83736.606220000001</v>
          </cell>
          <cell r="AC27">
            <v>83600.653969999999</v>
          </cell>
        </row>
        <row r="28">
          <cell r="M28">
            <v>695202.68908000016</v>
          </cell>
          <cell r="P28">
            <v>91993.904609999998</v>
          </cell>
          <cell r="Q28">
            <v>91993.904609999998</v>
          </cell>
          <cell r="X28">
            <v>401319.62140000012</v>
          </cell>
          <cell r="Y28">
            <v>400575.09298000002</v>
          </cell>
          <cell r="AB28">
            <v>86462.224409999995</v>
          </cell>
          <cell r="AC28">
            <v>86272.873730000007</v>
          </cell>
        </row>
        <row r="29">
          <cell r="M29">
            <v>1524513.6311300001</v>
          </cell>
          <cell r="P29">
            <v>301729.21565999999</v>
          </cell>
          <cell r="Q29">
            <v>301729.21566000005</v>
          </cell>
          <cell r="X29">
            <v>649620.37845000008</v>
          </cell>
          <cell r="Y29">
            <v>646330.20905999991</v>
          </cell>
          <cell r="AB29">
            <v>191210.27575999999</v>
          </cell>
          <cell r="AC29">
            <v>189831.00846000001</v>
          </cell>
        </row>
        <row r="30">
          <cell r="M30">
            <v>911494.10612999997</v>
          </cell>
          <cell r="P30">
            <v>330361.16505000001</v>
          </cell>
          <cell r="Q30">
            <v>330361.16505000001</v>
          </cell>
          <cell r="X30">
            <v>312466.10187999991</v>
          </cell>
          <cell r="Y30">
            <v>311371.47166000004</v>
          </cell>
          <cell r="AB30">
            <v>159072.39138999998</v>
          </cell>
          <cell r="AC30">
            <v>153798.48813999997</v>
          </cell>
        </row>
        <row r="31">
          <cell r="M31">
            <v>1060120.8510700001</v>
          </cell>
          <cell r="P31">
            <v>142577.11349000002</v>
          </cell>
          <cell r="Q31">
            <v>142577.11349000002</v>
          </cell>
          <cell r="X31">
            <v>448537.89851000009</v>
          </cell>
          <cell r="Y31">
            <v>447267.79892999999</v>
          </cell>
          <cell r="AB31">
            <v>128891.12556</v>
          </cell>
          <cell r="AC31">
            <v>128544.57983</v>
          </cell>
        </row>
        <row r="34">
          <cell r="M34">
            <v>3352952.4895700002</v>
          </cell>
          <cell r="P34">
            <v>813370.26800000004</v>
          </cell>
          <cell r="Q34">
            <v>813370.26800000004</v>
          </cell>
          <cell r="X34">
            <v>1272394.1455899999</v>
          </cell>
          <cell r="Y34">
            <v>1259581.9944500001</v>
          </cell>
          <cell r="AB34">
            <v>580523.19519000011</v>
          </cell>
          <cell r="AC34">
            <v>483936.98764000001</v>
          </cell>
        </row>
        <row r="35">
          <cell r="M35">
            <v>20356308.252020005</v>
          </cell>
          <cell r="P35">
            <v>3982440.1753000002</v>
          </cell>
          <cell r="Q35">
            <v>3982440.1753000002</v>
          </cell>
          <cell r="X35">
            <v>7466404.752270001</v>
          </cell>
          <cell r="Y35">
            <v>7427968.7545400001</v>
          </cell>
          <cell r="AB35">
            <v>746350.81990999996</v>
          </cell>
          <cell r="AC35">
            <v>744872.14399000001</v>
          </cell>
        </row>
      </sheetData>
      <sheetData sheetId="9">
        <row r="14">
          <cell r="AI14">
            <v>865825.70415000001</v>
          </cell>
        </row>
      </sheetData>
      <sheetData sheetId="10">
        <row r="14">
          <cell r="AI14">
            <v>0</v>
          </cell>
        </row>
      </sheetData>
      <sheetData sheetId="11">
        <row r="10">
          <cell r="DM10">
            <v>0</v>
          </cell>
        </row>
      </sheetData>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равнение  ФП"/>
      <sheetName val="Субвенция,  иные  МБТ"/>
      <sheetName val="Финансовая  помощь  (план)"/>
      <sheetName val="Финансовая  помощь  (факт)"/>
      <sheetName val="Расходы  без  учета  МБТ (план)"/>
      <sheetName val="Расходы  за  счет  МБТ  (план)"/>
      <sheetName val="Итого расходов по отраслям_план"/>
      <sheetName val="Расходы  по отраслям_точно_план"/>
      <sheetName val="Доходы  3  года"/>
      <sheetName val="Проект  бюджета"/>
      <sheetName val="Регулирование  МР  и  ГО"/>
      <sheetName val="Регулирование  БП"/>
      <sheetName val="Регулирование  КБ"/>
      <sheetName val="Доходы  МР  и  ГО  на  3  года"/>
      <sheetName val="Доходы  МР и  ГО  на 3 года_3 "/>
      <sheetName val="Бюджет  МР  и  ГО"/>
      <sheetName val="Бюджет  поселений"/>
      <sheetName val="Консолидированный  бюджет  МО"/>
      <sheetName val="Приложен. по нормативам МР и ГО"/>
      <sheetName val="Приложение по нормативам_акцизы"/>
      <sheetName val="Приложение на выравнив._МР_план"/>
      <sheetName val="Приложение на выравнив._МР_факт"/>
      <sheetName val="Приложение на выравнив._БП_план"/>
      <sheetName val="Приложение на выравнив._БП_факт"/>
      <sheetName val="Приложение на сбаланс._БП_план"/>
      <sheetName val="Приложение по субвенции_МР_план"/>
      <sheetName val="Вставка  в  закон_2024"/>
      <sheetName val="Вставка  в  закон_2025-2026"/>
      <sheetName val="Приложение по субвенции_МР_факт"/>
      <sheetName val="Приложение по субвении_БП_план"/>
      <sheetName val="Приложение по субвении_БП_факт"/>
      <sheetName val="Перечень субсидий_план"/>
      <sheetName val="Перечень субсидий_факт"/>
      <sheetName val="Приложение  по  субсидии  план"/>
      <sheetName val="Приложение  по  ГП  1_план"/>
      <sheetName val="Приложение  по  ГП  3_план"/>
      <sheetName val="Приложение  по  ГП  4_план"/>
      <sheetName val="Приложение  по  ГП  5_план"/>
      <sheetName val="Приложение  по  ГП  6_план"/>
      <sheetName val="Приложение  по  ГП  7_план "/>
      <sheetName val="Приложение  по  ГП  8_план"/>
      <sheetName val="Приложение  по  ГП  9_план"/>
      <sheetName val="Приложение  по  ГП  10_план"/>
      <sheetName val="Приложение  по  ГП  11_план"/>
      <sheetName val="Приложение  по  ГП  14_план"/>
      <sheetName val="Приложение  по  ГП  15_план"/>
      <sheetName val="Приложение  по  ГП  19_план"/>
      <sheetName val="Приложение  по  ГП  20_план"/>
      <sheetName val="Приложение  по  субсидии_январь"/>
      <sheetName val="Приложение  по  субсидии_март"/>
      <sheetName val="Приложение  по  субсидии_май"/>
      <sheetName val="Приложение  по  субсидии_июнь"/>
      <sheetName val="Приложение по субсидии_сентябрь"/>
      <sheetName val="Приложение по субсидии_октябрь"/>
      <sheetName val="Приложение по субсидии_декабрь"/>
      <sheetName val="Приложение  по  ГП  1_факт"/>
      <sheetName val="Приложение  по  ГП  3_факт"/>
      <sheetName val="Приложение  по  ГП  4_факт"/>
      <sheetName val="Приложение  по  ГП  5_факт"/>
      <sheetName val="Приложение  по  ГП  6_факт"/>
      <sheetName val="Приложение  по  ГП  7_факт"/>
      <sheetName val="Приложение  по  ГП  8_факт"/>
      <sheetName val="Приложение  по  ГП  9_факт"/>
      <sheetName val="Приложение  по  ГП  10_факт"/>
      <sheetName val="Приложение  по  ГП  11_факт"/>
      <sheetName val="Приложение  по  ГП  14_факт"/>
      <sheetName val="Приложение  по  ГП  15_факт"/>
      <sheetName val="Приложение  по  ГП  17_факт"/>
      <sheetName val="Приложение  по  ГП  19_факт"/>
      <sheetName val="Приложение  по  ГП  20_факт"/>
      <sheetName val="Приложен. по субвенции_МР_план"/>
      <sheetName val="Приложен. по субвенции_МР_факт"/>
      <sheetName val="Дотация  поселениям_2024 - 2026"/>
      <sheetName val="Дотация  из  ОБ_факт"/>
      <sheetName val="Субвенция_план"/>
      <sheetName val="Субвенция_факт"/>
      <sheetName val="Субвенция  ВУС_Хранилище"/>
      <sheetName val="Субвенция  ВУС_для  ограничений"/>
      <sheetName val="Субсидия_факт"/>
      <sheetName val="Нераспределенная  субсидия"/>
      <sheetName val="Капвложения по отраслям_факт"/>
      <sheetName val="Субсидия  БП_для  ограничений"/>
      <sheetName val="Иные межбюджетные трансферты"/>
      <sheetName val="МБТ  2023 - 2024"/>
      <sheetName val="МБТ  2023 - 2024_2"/>
      <sheetName val="Дотация  ОМС"/>
      <sheetName val="Итоги 2024-2026_для закона_план"/>
      <sheetName val="Итоги 2024-2026_для закона_ (2)"/>
      <sheetName val="Итоги 2024-2026_для закона_факт"/>
      <sheetName val="Утвержденный  объем  МБТ"/>
      <sheetName val="Утвержденный  объем  МБТ (2)"/>
      <sheetName val="Факт  средств  из  ОБ_год "/>
      <sheetName val="Отклонение руб.коп. от тыс.руб."/>
      <sheetName val="Сводная  таблица"/>
      <sheetName val="Приложение  по  субсидии_______"/>
      <sheetName val="Приложение  по  субсидии  факт"/>
      <sheetName val="Приложение  по  субсидии_"/>
      <sheetName val="Прилож. по дотации_ФФПМР_план"/>
      <sheetName val="Прилож. по дотации_ФФПМР_факт "/>
      <sheetName val="Приложение по дотации_ФФПП_план"/>
      <sheetName val="Приложение по дотации_ФФПП_факт"/>
      <sheetName val="Дотация  из  ФСМБ_БП_план"/>
      <sheetName val="Приложение  по  ГП  17_план"/>
      <sheetName val="доля  иных  МБТ_план"/>
      <sheetName val="доля  иных  МБТ_факт"/>
      <sheetName val="Приложение_перечень субсид_план"/>
      <sheetName val="Приложение_перечень субсид_факт"/>
      <sheetName val="План по субвенции_МР_2024-2026"/>
      <sheetName val="Субвенция,  иные  МБТ_2024-2026"/>
      <sheetName val="Фонды 2024-2026_для закона_план"/>
      <sheetName val="Фонды 2023-2026_для закона_факт"/>
      <sheetName val="Фонды 2024-2026_для закона_ (2)"/>
      <sheetName val="Приложение  по  ГП  7_план"/>
      <sheetName val="Приложение  по  ГП  12_план"/>
      <sheetName val="Приложение  по  ГП  13_план"/>
      <sheetName val="Приложение  по  ГП  16_план"/>
      <sheetName val="Приложение  по  ГП  18_план"/>
      <sheetName val="Приложение  по  ГП  21_план "/>
      <sheetName val="Приложение  по  ГП  12_факт"/>
      <sheetName val="Приложение  по  ГП  13_факт"/>
      <sheetName val="Приложение  по  ГП  16_факт"/>
      <sheetName val="Приложение  по  ГП  18_факт"/>
      <sheetName val="Приложение  по  ГП  21_факт"/>
      <sheetName val="Итоги 2023-2026_для закона_факт"/>
      <sheetName val="Дотация  2024 - 2026"/>
      <sheetName val="Дотация  из  ОБ_план"/>
      <sheetName val="иные МБТ_Хранилище"/>
    </sheetNames>
    <sheetDataSet>
      <sheetData sheetId="0"/>
      <sheetData sheetId="1"/>
      <sheetData sheetId="2">
        <row r="11">
          <cell r="E11">
            <v>158003.87700000001</v>
          </cell>
        </row>
        <row r="39">
          <cell r="B39">
            <v>35170520.905639999</v>
          </cell>
        </row>
        <row r="42">
          <cell r="B42">
            <v>3427249.19154</v>
          </cell>
        </row>
        <row r="43">
          <cell r="B43">
            <v>1165774.9694599998</v>
          </cell>
        </row>
        <row r="44">
          <cell r="B44">
            <v>12013677.77767</v>
          </cell>
        </row>
        <row r="45">
          <cell r="B45">
            <v>16236931.6263</v>
          </cell>
        </row>
        <row r="46">
          <cell r="B46">
            <v>2326887.3406699998</v>
          </cell>
        </row>
      </sheetData>
      <sheetData sheetId="3">
        <row r="11">
          <cell r="BG11">
            <v>0</v>
          </cell>
        </row>
        <row r="37">
          <cell r="Q37">
            <v>45110.530159998685</v>
          </cell>
          <cell r="R37">
            <v>0</v>
          </cell>
          <cell r="S37">
            <v>0</v>
          </cell>
          <cell r="T37">
            <v>0</v>
          </cell>
          <cell r="U37">
            <v>0</v>
          </cell>
          <cell r="V37">
            <v>0</v>
          </cell>
        </row>
        <row r="40">
          <cell r="C40">
            <v>46366535.368520007</v>
          </cell>
        </row>
        <row r="48">
          <cell r="C48">
            <v>3661226.34656</v>
          </cell>
        </row>
      </sheetData>
      <sheetData sheetId="4"/>
      <sheetData sheetId="5"/>
      <sheetData sheetId="6"/>
      <sheetData sheetId="7"/>
      <sheetData sheetId="8"/>
      <sheetData sheetId="9"/>
      <sheetData sheetId="10"/>
      <sheetData sheetId="11"/>
      <sheetData sheetId="12"/>
      <sheetData sheetId="13"/>
      <sheetData sheetId="14"/>
      <sheetData sheetId="15">
        <row r="8">
          <cell r="AA8">
            <v>250409.83077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16">
          <cell r="C16">
            <v>0</v>
          </cell>
        </row>
      </sheetData>
      <sheetData sheetId="71">
        <row r="16">
          <cell r="C16">
            <v>0</v>
          </cell>
        </row>
      </sheetData>
      <sheetData sheetId="72"/>
      <sheetData sheetId="73">
        <row r="8">
          <cell r="Y8"/>
          <cell r="AA8"/>
          <cell r="AC8">
            <v>900000</v>
          </cell>
          <cell r="AE8"/>
          <cell r="AG8"/>
        </row>
        <row r="9">
          <cell r="Y9">
            <v>397800</v>
          </cell>
          <cell r="AA9">
            <v>1200000</v>
          </cell>
          <cell r="AC9">
            <v>1700000</v>
          </cell>
          <cell r="AE9">
            <v>900000</v>
          </cell>
          <cell r="AG9">
            <v>900000</v>
          </cell>
        </row>
        <row r="10">
          <cell r="Y10">
            <v>82875</v>
          </cell>
          <cell r="AA10"/>
          <cell r="AC10"/>
          <cell r="AE10"/>
          <cell r="AG10"/>
        </row>
        <row r="11">
          <cell r="Y11">
            <v>671925</v>
          </cell>
          <cell r="AA11">
            <v>1500000</v>
          </cell>
          <cell r="AC11"/>
          <cell r="AE11"/>
          <cell r="AG11"/>
        </row>
        <row r="12">
          <cell r="Y12"/>
          <cell r="AA12">
            <v>300000</v>
          </cell>
          <cell r="AC12"/>
          <cell r="AE12"/>
          <cell r="AG12"/>
        </row>
        <row r="13">
          <cell r="Y13">
            <v>545700</v>
          </cell>
          <cell r="AA13">
            <v>300000</v>
          </cell>
          <cell r="AC13">
            <v>700000</v>
          </cell>
          <cell r="AE13"/>
          <cell r="AG13"/>
        </row>
        <row r="14">
          <cell r="Y14">
            <v>1070575</v>
          </cell>
          <cell r="AA14">
            <v>300000</v>
          </cell>
          <cell r="AC14"/>
          <cell r="AE14"/>
          <cell r="AG14"/>
        </row>
        <row r="15">
          <cell r="Y15"/>
          <cell r="AA15"/>
          <cell r="AC15">
            <v>500000</v>
          </cell>
          <cell r="AE15">
            <v>1500000</v>
          </cell>
          <cell r="AG15"/>
        </row>
        <row r="16">
          <cell r="Y16"/>
          <cell r="AA16"/>
          <cell r="AC16"/>
          <cell r="AE16"/>
          <cell r="AG16"/>
        </row>
        <row r="17">
          <cell r="Y17">
            <v>1243125</v>
          </cell>
          <cell r="AA17"/>
          <cell r="AC17"/>
          <cell r="AE17"/>
          <cell r="AG17"/>
        </row>
        <row r="18">
          <cell r="Y18">
            <v>726750</v>
          </cell>
          <cell r="AA18"/>
          <cell r="AC18">
            <v>1500000</v>
          </cell>
          <cell r="AE18"/>
          <cell r="AG18"/>
        </row>
        <row r="19">
          <cell r="Y19">
            <v>431375</v>
          </cell>
          <cell r="AA19"/>
          <cell r="AC19"/>
          <cell r="AE19"/>
          <cell r="AG19"/>
        </row>
        <row r="20">
          <cell r="Y20">
            <v>1510875</v>
          </cell>
          <cell r="AA20"/>
          <cell r="AC20">
            <v>600000</v>
          </cell>
          <cell r="AE20"/>
          <cell r="AG20"/>
        </row>
        <row r="21">
          <cell r="Y21"/>
          <cell r="AA21">
            <v>300000</v>
          </cell>
          <cell r="AC21">
            <v>1200000</v>
          </cell>
          <cell r="AE21"/>
          <cell r="AG21"/>
        </row>
        <row r="22">
          <cell r="Y22">
            <v>70125</v>
          </cell>
          <cell r="AA22"/>
          <cell r="AC22">
            <v>1100000</v>
          </cell>
          <cell r="AE22"/>
          <cell r="AG22"/>
        </row>
        <row r="23">
          <cell r="Y23">
            <v>150875</v>
          </cell>
          <cell r="AA23"/>
          <cell r="AC23"/>
          <cell r="AE23"/>
          <cell r="AG23"/>
        </row>
        <row r="24">
          <cell r="Y24">
            <v>643875</v>
          </cell>
          <cell r="AA24">
            <v>300000</v>
          </cell>
          <cell r="AC24"/>
          <cell r="AE24"/>
          <cell r="AG24">
            <v>540000</v>
          </cell>
        </row>
        <row r="25">
          <cell r="Y25">
            <v>954125</v>
          </cell>
          <cell r="AA25">
            <v>1800000</v>
          </cell>
          <cell r="AC25"/>
          <cell r="AE25">
            <v>600000</v>
          </cell>
          <cell r="AG25">
            <v>660000</v>
          </cell>
        </row>
        <row r="28">
          <cell r="Y28"/>
          <cell r="AA28"/>
          <cell r="AC28">
            <v>800000</v>
          </cell>
          <cell r="AE28"/>
          <cell r="AG28">
            <v>900000</v>
          </cell>
        </row>
        <row r="29">
          <cell r="Y29"/>
          <cell r="AA29"/>
          <cell r="AC29">
            <v>1000000</v>
          </cell>
          <cell r="AE29"/>
          <cell r="AG29"/>
        </row>
      </sheetData>
      <sheetData sheetId="74"/>
      <sheetData sheetId="75">
        <row r="40">
          <cell r="D40">
            <v>8591.92</v>
          </cell>
        </row>
      </sheetData>
      <sheetData sheetId="76"/>
      <sheetData sheetId="77"/>
      <sheetData sheetId="78">
        <row r="10">
          <cell r="F10">
            <v>112650486.19000003</v>
          </cell>
        </row>
      </sheetData>
      <sheetData sheetId="79">
        <row r="7">
          <cell r="C7">
            <v>0.10949000000255182</v>
          </cell>
        </row>
        <row r="11">
          <cell r="C11">
            <v>2.0000001313746907E-5</v>
          </cell>
        </row>
        <row r="14">
          <cell r="C14">
            <v>54.486780000006547</v>
          </cell>
        </row>
        <row r="15">
          <cell r="C15">
            <v>4441.5860299999476</v>
          </cell>
        </row>
        <row r="16">
          <cell r="C16">
            <v>14.949999999953434</v>
          </cell>
        </row>
        <row r="17">
          <cell r="C17">
            <v>6.349999806843698E-3</v>
          </cell>
        </row>
        <row r="18">
          <cell r="C18">
            <v>9.9999597296118736E-6</v>
          </cell>
        </row>
        <row r="21">
          <cell r="C21">
            <v>7928.5263100000157</v>
          </cell>
        </row>
        <row r="23">
          <cell r="C23">
            <v>60.163879999992787</v>
          </cell>
        </row>
        <row r="25">
          <cell r="C25">
            <v>213.90444000000025</v>
          </cell>
        </row>
        <row r="27">
          <cell r="C27">
            <v>6.7710000032093376E-2</v>
          </cell>
        </row>
        <row r="29">
          <cell r="C29">
            <v>13209.684210000094</v>
          </cell>
        </row>
        <row r="35">
          <cell r="C35">
            <v>731441.80219000007</v>
          </cell>
        </row>
        <row r="38">
          <cell r="C38">
            <v>59125.062190000011</v>
          </cell>
        </row>
        <row r="40">
          <cell r="C40">
            <v>2262.8000100001227</v>
          </cell>
        </row>
        <row r="42">
          <cell r="C42">
            <v>22994.254400000005</v>
          </cell>
        </row>
        <row r="46">
          <cell r="C46">
            <v>55.799999999999272</v>
          </cell>
        </row>
        <row r="48">
          <cell r="C48">
            <v>55.737840000000006</v>
          </cell>
        </row>
        <row r="53">
          <cell r="C53">
            <v>1844.4040700000005</v>
          </cell>
        </row>
      </sheetData>
      <sheetData sheetId="80"/>
      <sheetData sheetId="81"/>
      <sheetData sheetId="82">
        <row r="10">
          <cell r="B10">
            <v>64659281.600000001</v>
          </cell>
        </row>
        <row r="37">
          <cell r="H37">
            <v>0</v>
          </cell>
          <cell r="J37">
            <v>0</v>
          </cell>
          <cell r="N37">
            <v>0</v>
          </cell>
          <cell r="AH37">
            <v>0</v>
          </cell>
          <cell r="AV37">
            <v>0</v>
          </cell>
          <cell r="BB37">
            <v>0</v>
          </cell>
          <cell r="BD37">
            <v>0</v>
          </cell>
          <cell r="BF37">
            <v>41277.091880000022</v>
          </cell>
        </row>
      </sheetData>
      <sheetData sheetId="83">
        <row r="7">
          <cell r="C7">
            <v>593090.60253999999</v>
          </cell>
        </row>
      </sheetData>
      <sheetData sheetId="84"/>
      <sheetData sheetId="85"/>
      <sheetData sheetId="86"/>
      <sheetData sheetId="87"/>
      <sheetData sheetId="88"/>
      <sheetData sheetId="89"/>
      <sheetData sheetId="90"/>
      <sheetData sheetId="91">
        <row r="4">
          <cell r="D4" t="str">
            <v>ПО  СОСТОЯНИЮ  НА  1  ЯНВАРЯ  2025  ГОДА</v>
          </cell>
        </row>
      </sheetData>
      <sheetData sheetId="92"/>
      <sheetData sheetId="93">
        <row r="34">
          <cell r="D34">
            <v>8744913630.8400002</v>
          </cell>
        </row>
      </sheetData>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верочная  таблица"/>
      <sheetName val="Прочая  субсидия_МР  и  ГО"/>
      <sheetName val="Прочая  субсидия_БП"/>
      <sheetName val="Субвенция  на  полномочия"/>
      <sheetName val="Район  и  поселения"/>
      <sheetName val="Федеральные  средства  по  МО"/>
      <sheetName val="Федеральные  средства"/>
      <sheetName val="МБТ  по  программам"/>
      <sheetName val="МБТ  по  видам  расходов"/>
      <sheetName val="Дотация"/>
      <sheetName val="Субсидия"/>
      <sheetName val="Субвенция"/>
      <sheetName val="Иные  МБТ"/>
      <sheetName val="субсидия  фед."/>
      <sheetName val="субсидия  ВР 522"/>
      <sheetName val="субсидия  ВР 523"/>
      <sheetName val="Федеральная  субсидия"/>
      <sheetName val="ВУС"/>
      <sheetName val="Бюджетирование"/>
    </sheetNames>
    <sheetDataSet>
      <sheetData sheetId="0">
        <row r="13">
          <cell r="B13">
            <v>518785753.40999997</v>
          </cell>
          <cell r="F13">
            <v>158003877</v>
          </cell>
          <cell r="G13">
            <v>158003877</v>
          </cell>
          <cell r="H13">
            <v>0</v>
          </cell>
          <cell r="I13">
            <v>0</v>
          </cell>
          <cell r="N13">
            <v>0</v>
          </cell>
          <cell r="O13">
            <v>0</v>
          </cell>
          <cell r="P13">
            <v>0</v>
          </cell>
          <cell r="Q13">
            <v>0</v>
          </cell>
          <cell r="AM13">
            <v>0</v>
          </cell>
          <cell r="AN13">
            <v>900000</v>
          </cell>
          <cell r="AO13"/>
          <cell r="AT13">
            <v>0</v>
          </cell>
          <cell r="AU13">
            <v>0</v>
          </cell>
          <cell r="BC13">
            <v>41116625.600000001</v>
          </cell>
          <cell r="BD13">
            <v>0</v>
          </cell>
          <cell r="BF13">
            <v>30857000.600000001</v>
          </cell>
          <cell r="BG13"/>
          <cell r="BI13">
            <v>0</v>
          </cell>
          <cell r="BK13"/>
          <cell r="BM13">
            <v>0</v>
          </cell>
          <cell r="BO13"/>
          <cell r="BQ13">
            <v>0</v>
          </cell>
          <cell r="BS13"/>
          <cell r="CG13">
            <v>0</v>
          </cell>
          <cell r="CH13">
            <v>1961000</v>
          </cell>
          <cell r="CJ13"/>
          <cell r="CK13">
            <v>1961000</v>
          </cell>
          <cell r="CU13">
            <v>0</v>
          </cell>
          <cell r="CV13">
            <v>936691.16000000015</v>
          </cell>
          <cell r="CX13"/>
          <cell r="CY13">
            <v>936691.16000000015</v>
          </cell>
          <cell r="DA13">
            <v>0</v>
          </cell>
          <cell r="DB13">
            <v>0</v>
          </cell>
          <cell r="DC13">
            <v>0</v>
          </cell>
          <cell r="DD13">
            <v>0</v>
          </cell>
          <cell r="DE13">
            <v>0</v>
          </cell>
          <cell r="DF13">
            <v>0</v>
          </cell>
          <cell r="DH13"/>
          <cell r="DI13"/>
          <cell r="DJ13"/>
          <cell r="DK13"/>
          <cell r="DL13"/>
          <cell r="DM13"/>
          <cell r="DO13">
            <v>0</v>
          </cell>
          <cell r="DP13">
            <v>0</v>
          </cell>
          <cell r="DR13"/>
          <cell r="DS13"/>
          <cell r="DY13">
            <v>0</v>
          </cell>
          <cell r="DZ13">
            <v>0</v>
          </cell>
          <cell r="EC13"/>
          <cell r="ED13"/>
          <cell r="EF13">
            <v>0</v>
          </cell>
          <cell r="EI13">
            <v>0</v>
          </cell>
          <cell r="ES13">
            <v>0</v>
          </cell>
          <cell r="ET13">
            <v>0</v>
          </cell>
          <cell r="EU13">
            <v>0</v>
          </cell>
          <cell r="EW13"/>
          <cell r="EX13"/>
          <cell r="EY13"/>
          <cell r="EZ13">
            <v>0</v>
          </cell>
          <cell r="FC13">
            <v>0</v>
          </cell>
          <cell r="FG13">
            <v>0</v>
          </cell>
          <cell r="FH13">
            <v>0</v>
          </cell>
          <cell r="FJ13"/>
          <cell r="FK13"/>
          <cell r="FM13">
            <v>0</v>
          </cell>
          <cell r="FN13">
            <v>0</v>
          </cell>
          <cell r="FP13"/>
          <cell r="FQ13"/>
          <cell r="GJ13">
            <v>0</v>
          </cell>
          <cell r="GM13">
            <v>0</v>
          </cell>
          <cell r="GP13">
            <v>0</v>
          </cell>
          <cell r="GS13">
            <v>0</v>
          </cell>
          <cell r="HA13">
            <v>0</v>
          </cell>
          <cell r="HB13">
            <v>0</v>
          </cell>
          <cell r="HC13">
            <v>0</v>
          </cell>
          <cell r="HE13"/>
          <cell r="HF13"/>
          <cell r="HG13"/>
          <cell r="HI13">
            <v>0</v>
          </cell>
          <cell r="HK13"/>
          <cell r="HP13">
            <v>0</v>
          </cell>
          <cell r="HS13">
            <v>0</v>
          </cell>
          <cell r="HV13">
            <v>0</v>
          </cell>
          <cell r="HY13">
            <v>0</v>
          </cell>
          <cell r="IB13">
            <v>0</v>
          </cell>
          <cell r="IE13">
            <v>0</v>
          </cell>
          <cell r="IT13">
            <v>0</v>
          </cell>
          <cell r="IW13">
            <v>0</v>
          </cell>
          <cell r="IZ13">
            <v>0</v>
          </cell>
          <cell r="JC13">
            <v>0</v>
          </cell>
          <cell r="JJ13">
            <v>0</v>
          </cell>
          <cell r="JM13">
            <v>0</v>
          </cell>
          <cell r="JP13">
            <v>0</v>
          </cell>
          <cell r="JS13">
            <v>0</v>
          </cell>
          <cell r="KU13">
            <v>58676.6</v>
          </cell>
          <cell r="KV13">
            <v>102723.4</v>
          </cell>
          <cell r="KX13">
            <v>58676.6</v>
          </cell>
          <cell r="KY13">
            <v>102723.4</v>
          </cell>
          <cell r="LL13">
            <v>2073113.5099999998</v>
          </cell>
          <cell r="LM13">
            <v>5900400</v>
          </cell>
          <cell r="LP13">
            <v>2073113.5099999998</v>
          </cell>
          <cell r="LQ13">
            <v>5900400</v>
          </cell>
          <cell r="LT13">
            <v>0</v>
          </cell>
          <cell r="LU13">
            <v>0</v>
          </cell>
          <cell r="LX13"/>
          <cell r="LY13"/>
          <cell r="MS13">
            <v>0</v>
          </cell>
          <cell r="MT13">
            <v>0</v>
          </cell>
          <cell r="MV13">
            <v>41637.529999999984</v>
          </cell>
          <cell r="MW13">
            <v>118506.83</v>
          </cell>
          <cell r="NA13"/>
          <cell r="NB13"/>
          <cell r="ND13">
            <v>41637.529999999984</v>
          </cell>
          <cell r="NE13">
            <v>118506.83</v>
          </cell>
          <cell r="NG13">
            <v>0</v>
          </cell>
          <cell r="NH13">
            <v>0</v>
          </cell>
          <cell r="NJ13"/>
          <cell r="NK13"/>
          <cell r="OG13">
            <v>0</v>
          </cell>
          <cell r="OH13">
            <v>0</v>
          </cell>
          <cell r="OI13">
            <v>5000000</v>
          </cell>
          <cell r="OK13"/>
          <cell r="OL13"/>
          <cell r="OM13">
            <v>5000000</v>
          </cell>
          <cell r="OO13">
            <v>0</v>
          </cell>
          <cell r="OP13">
            <v>0</v>
          </cell>
          <cell r="OQ13">
            <v>0</v>
          </cell>
          <cell r="OS13"/>
          <cell r="OT13"/>
          <cell r="OU13"/>
          <cell r="PM13">
            <v>0</v>
          </cell>
          <cell r="PN13">
            <v>0</v>
          </cell>
          <cell r="PR13"/>
          <cell r="PS13"/>
          <cell r="PW13">
            <v>0</v>
          </cell>
          <cell r="PX13">
            <v>0</v>
          </cell>
          <cell r="PZ13"/>
          <cell r="QA13"/>
          <cell r="QN13">
            <v>0</v>
          </cell>
          <cell r="QQ13">
            <v>0</v>
          </cell>
          <cell r="RY13">
            <v>0</v>
          </cell>
          <cell r="RZ13">
            <v>0</v>
          </cell>
          <cell r="SB13"/>
          <cell r="SC13"/>
          <cell r="SE13">
            <v>0</v>
          </cell>
          <cell r="SF13">
            <v>0</v>
          </cell>
          <cell r="SH13">
            <v>0</v>
          </cell>
          <cell r="SI13">
            <v>0</v>
          </cell>
          <cell r="SO13">
            <v>0</v>
          </cell>
          <cell r="SU13"/>
          <cell r="SZ13">
            <v>0</v>
          </cell>
          <cell r="TC13">
            <v>0</v>
          </cell>
          <cell r="TG13">
            <v>357295.62000000011</v>
          </cell>
          <cell r="TH13">
            <v>6788616.8200000003</v>
          </cell>
          <cell r="TI13">
            <v>0</v>
          </cell>
          <cell r="TJ13">
            <v>0</v>
          </cell>
          <cell r="TK13">
            <v>0</v>
          </cell>
          <cell r="TL13">
            <v>0</v>
          </cell>
          <cell r="TN13">
            <v>335671.83</v>
          </cell>
          <cell r="TO13">
            <v>6377764.5899999999</v>
          </cell>
          <cell r="TP13"/>
          <cell r="TQ13"/>
          <cell r="TR13"/>
          <cell r="TS13"/>
          <cell r="TU13">
            <v>0</v>
          </cell>
          <cell r="TV13">
            <v>0</v>
          </cell>
          <cell r="TW13">
            <v>0</v>
          </cell>
          <cell r="TX13">
            <v>0</v>
          </cell>
          <cell r="TY13">
            <v>0</v>
          </cell>
          <cell r="TZ13">
            <v>0</v>
          </cell>
          <cell r="UB13"/>
          <cell r="UC13"/>
          <cell r="UD13"/>
          <cell r="UE13"/>
          <cell r="UF13"/>
          <cell r="UG13"/>
          <cell r="VZ13">
            <v>5695780.0000000009</v>
          </cell>
          <cell r="WA13">
            <v>4940096.6399999997</v>
          </cell>
          <cell r="WB13">
            <v>2363600.0000000005</v>
          </cell>
          <cell r="WC13">
            <v>667495.54</v>
          </cell>
          <cell r="WD13">
            <v>0</v>
          </cell>
          <cell r="WE13"/>
          <cell r="WF13">
            <v>0</v>
          </cell>
          <cell r="WG13"/>
          <cell r="WH13">
            <v>0</v>
          </cell>
          <cell r="WI13"/>
          <cell r="WJ13">
            <v>0</v>
          </cell>
          <cell r="WK13"/>
          <cell r="WL13">
            <v>0</v>
          </cell>
          <cell r="WM13"/>
          <cell r="WN13">
            <v>3549907.31</v>
          </cell>
          <cell r="WQ13">
            <v>3443556.44</v>
          </cell>
          <cell r="WT13">
            <v>2481963.34</v>
          </cell>
          <cell r="WW13">
            <v>2481963.34</v>
          </cell>
          <cell r="XB13">
            <v>104160</v>
          </cell>
          <cell r="XE13">
            <v>103539.98</v>
          </cell>
          <cell r="XH13">
            <v>0</v>
          </cell>
          <cell r="XK13">
            <v>0</v>
          </cell>
          <cell r="XN13">
            <v>1078476.56</v>
          </cell>
          <cell r="XQ13">
            <v>1078476.1300000001</v>
          </cell>
          <cell r="XT13">
            <v>14111467</v>
          </cell>
          <cell r="XW13">
            <v>14043748.369999999</v>
          </cell>
          <cell r="XZ13">
            <v>0</v>
          </cell>
          <cell r="YB13">
            <v>0</v>
          </cell>
          <cell r="YD13">
            <v>0</v>
          </cell>
          <cell r="YF13">
            <v>0</v>
          </cell>
          <cell r="YM13">
            <v>0</v>
          </cell>
          <cell r="YN13">
            <v>0</v>
          </cell>
          <cell r="YO13">
            <v>0</v>
          </cell>
          <cell r="YP13">
            <v>0</v>
          </cell>
          <cell r="YQ13">
            <v>6136480</v>
          </cell>
          <cell r="YR13">
            <v>28379802</v>
          </cell>
          <cell r="YS13">
            <v>1230322.1100000001</v>
          </cell>
          <cell r="YT13">
            <v>553052.59</v>
          </cell>
          <cell r="YU13">
            <v>523734.38999999996</v>
          </cell>
          <cell r="YV13">
            <v>12541786.949999999</v>
          </cell>
          <cell r="YX13"/>
          <cell r="YY13"/>
          <cell r="YZ13"/>
          <cell r="ZA13"/>
          <cell r="ZB13">
            <v>6136480</v>
          </cell>
          <cell r="ZC13">
            <v>2578979.63</v>
          </cell>
          <cell r="ZD13">
            <v>1230322.1100000001</v>
          </cell>
          <cell r="ZE13">
            <v>553052.59</v>
          </cell>
          <cell r="ZF13">
            <v>523734.38999999996</v>
          </cell>
          <cell r="ZG13">
            <v>12476686.949999999</v>
          </cell>
          <cell r="ZI13">
            <v>0</v>
          </cell>
          <cell r="ZJ13">
            <v>0</v>
          </cell>
          <cell r="ZK13">
            <v>0</v>
          </cell>
          <cell r="ZL13">
            <v>0</v>
          </cell>
          <cell r="ZM13">
            <v>0</v>
          </cell>
          <cell r="ZO13"/>
          <cell r="ZP13"/>
          <cell r="ZQ13"/>
          <cell r="ZR13"/>
          <cell r="ZS13">
            <v>0</v>
          </cell>
        </row>
        <row r="14">
          <cell r="F14">
            <v>245688949</v>
          </cell>
          <cell r="G14">
            <v>245688949</v>
          </cell>
          <cell r="H14">
            <v>0</v>
          </cell>
          <cell r="I14">
            <v>0</v>
          </cell>
          <cell r="N14">
            <v>31580000</v>
          </cell>
          <cell r="O14">
            <v>31580000</v>
          </cell>
          <cell r="P14">
            <v>0</v>
          </cell>
          <cell r="Q14">
            <v>0</v>
          </cell>
          <cell r="AM14">
            <v>300000</v>
          </cell>
          <cell r="AN14">
            <v>0</v>
          </cell>
          <cell r="AO14"/>
          <cell r="AT14">
            <v>0</v>
          </cell>
          <cell r="AU14">
            <v>0</v>
          </cell>
          <cell r="BC14">
            <v>36443088.5</v>
          </cell>
          <cell r="BD14">
            <v>0</v>
          </cell>
          <cell r="BF14">
            <v>32513949.399999999</v>
          </cell>
          <cell r="BG14"/>
          <cell r="BI14">
            <v>0</v>
          </cell>
          <cell r="BK14"/>
          <cell r="BM14">
            <v>0</v>
          </cell>
          <cell r="BO14"/>
          <cell r="BQ14">
            <v>0</v>
          </cell>
          <cell r="BS14"/>
          <cell r="CG14">
            <v>0</v>
          </cell>
          <cell r="CH14">
            <v>40974336.479999997</v>
          </cell>
          <cell r="CJ14"/>
          <cell r="CK14">
            <v>40974336.479999997</v>
          </cell>
          <cell r="CU14">
            <v>0</v>
          </cell>
          <cell r="CV14">
            <v>23276665.190000005</v>
          </cell>
          <cell r="CX14"/>
          <cell r="CY14">
            <v>23276665.190000005</v>
          </cell>
          <cell r="DA14">
            <v>0</v>
          </cell>
          <cell r="DB14">
            <v>0</v>
          </cell>
          <cell r="DC14">
            <v>0</v>
          </cell>
          <cell r="DD14">
            <v>0</v>
          </cell>
          <cell r="DE14">
            <v>0</v>
          </cell>
          <cell r="DF14">
            <v>0</v>
          </cell>
          <cell r="DH14"/>
          <cell r="DI14"/>
          <cell r="DJ14"/>
          <cell r="DK14"/>
          <cell r="DL14"/>
          <cell r="DM14"/>
          <cell r="DO14">
            <v>0</v>
          </cell>
          <cell r="DP14">
            <v>0</v>
          </cell>
          <cell r="DR14"/>
          <cell r="DS14"/>
          <cell r="DY14">
            <v>0</v>
          </cell>
          <cell r="DZ14">
            <v>0</v>
          </cell>
          <cell r="EC14"/>
          <cell r="ED14"/>
          <cell r="EF14">
            <v>0</v>
          </cell>
          <cell r="EI14">
            <v>0</v>
          </cell>
          <cell r="ES14">
            <v>0</v>
          </cell>
          <cell r="ET14">
            <v>0</v>
          </cell>
          <cell r="EU14">
            <v>0</v>
          </cell>
          <cell r="EW14"/>
          <cell r="EX14"/>
          <cell r="EY14"/>
          <cell r="EZ14">
            <v>0</v>
          </cell>
          <cell r="FC14">
            <v>0</v>
          </cell>
          <cell r="FG14">
            <v>0</v>
          </cell>
          <cell r="FH14">
            <v>0</v>
          </cell>
          <cell r="FJ14"/>
          <cell r="FK14"/>
          <cell r="FM14">
            <v>0</v>
          </cell>
          <cell r="FN14">
            <v>0</v>
          </cell>
          <cell r="FP14"/>
          <cell r="FQ14"/>
          <cell r="GJ14">
            <v>165355175.51999998</v>
          </cell>
          <cell r="GM14">
            <v>165355175.5</v>
          </cell>
          <cell r="GP14">
            <v>0</v>
          </cell>
          <cell r="GS14">
            <v>0</v>
          </cell>
          <cell r="HA14">
            <v>0</v>
          </cell>
          <cell r="HB14">
            <v>0</v>
          </cell>
          <cell r="HC14">
            <v>0</v>
          </cell>
          <cell r="HE14"/>
          <cell r="HF14"/>
          <cell r="HG14"/>
          <cell r="HI14">
            <v>0</v>
          </cell>
          <cell r="HK14"/>
          <cell r="HP14">
            <v>0</v>
          </cell>
          <cell r="HS14">
            <v>0</v>
          </cell>
          <cell r="HV14">
            <v>0</v>
          </cell>
          <cell r="HY14">
            <v>0</v>
          </cell>
          <cell r="IB14">
            <v>0</v>
          </cell>
          <cell r="IE14">
            <v>0</v>
          </cell>
          <cell r="IT14">
            <v>0</v>
          </cell>
          <cell r="IW14">
            <v>0</v>
          </cell>
          <cell r="IZ14">
            <v>0</v>
          </cell>
          <cell r="JC14">
            <v>0</v>
          </cell>
          <cell r="JJ14">
            <v>0</v>
          </cell>
          <cell r="JM14">
            <v>0</v>
          </cell>
          <cell r="JP14">
            <v>0</v>
          </cell>
          <cell r="JS14">
            <v>0</v>
          </cell>
          <cell r="KU14">
            <v>115993.52</v>
          </cell>
          <cell r="KV14">
            <v>203066.48</v>
          </cell>
          <cell r="KX14">
            <v>115993.52</v>
          </cell>
          <cell r="KY14">
            <v>203066.48</v>
          </cell>
          <cell r="LL14">
            <v>0</v>
          </cell>
          <cell r="LM14">
            <v>0</v>
          </cell>
          <cell r="LP14"/>
          <cell r="LQ14"/>
          <cell r="LT14">
            <v>0</v>
          </cell>
          <cell r="LU14">
            <v>0</v>
          </cell>
          <cell r="LX14"/>
          <cell r="LY14"/>
          <cell r="MS14">
            <v>0</v>
          </cell>
          <cell r="MT14">
            <v>0</v>
          </cell>
          <cell r="MV14">
            <v>82582.949999999983</v>
          </cell>
          <cell r="MW14">
            <v>235043.77</v>
          </cell>
          <cell r="NA14"/>
          <cell r="NB14"/>
          <cell r="ND14">
            <v>82582.949999999983</v>
          </cell>
          <cell r="NE14">
            <v>235043.77</v>
          </cell>
          <cell r="NG14">
            <v>0</v>
          </cell>
          <cell r="NH14">
            <v>0</v>
          </cell>
          <cell r="NJ14"/>
          <cell r="NK14"/>
          <cell r="OG14">
            <v>0</v>
          </cell>
          <cell r="OH14">
            <v>0</v>
          </cell>
          <cell r="OI14">
            <v>15000000</v>
          </cell>
          <cell r="OK14"/>
          <cell r="OL14"/>
          <cell r="OM14">
            <v>15000000</v>
          </cell>
          <cell r="OO14">
            <v>0</v>
          </cell>
          <cell r="OP14">
            <v>0</v>
          </cell>
          <cell r="OQ14">
            <v>0</v>
          </cell>
          <cell r="OS14"/>
          <cell r="OT14"/>
          <cell r="OU14"/>
          <cell r="PM14">
            <v>152102.69</v>
          </cell>
          <cell r="PN14">
            <v>2889951.19</v>
          </cell>
          <cell r="PO14">
            <v>8325268.4199999999</v>
          </cell>
          <cell r="PP14">
            <v>158180100</v>
          </cell>
          <cell r="PR14">
            <v>152102.69</v>
          </cell>
          <cell r="PS14">
            <v>2889951.19</v>
          </cell>
          <cell r="PT14">
            <v>8325268.4199999999</v>
          </cell>
          <cell r="PU14">
            <v>158180099.97999999</v>
          </cell>
          <cell r="PW14">
            <v>0</v>
          </cell>
          <cell r="PX14">
            <v>0</v>
          </cell>
          <cell r="PZ14"/>
          <cell r="QA14"/>
          <cell r="QN14">
            <v>0</v>
          </cell>
          <cell r="QQ14">
            <v>0</v>
          </cell>
          <cell r="RY14">
            <v>0</v>
          </cell>
          <cell r="RZ14">
            <v>0</v>
          </cell>
          <cell r="SB14"/>
          <cell r="SC14"/>
          <cell r="SE14">
            <v>0</v>
          </cell>
          <cell r="SF14">
            <v>0</v>
          </cell>
          <cell r="SH14">
            <v>0</v>
          </cell>
          <cell r="SI14">
            <v>0</v>
          </cell>
          <cell r="SO14">
            <v>0</v>
          </cell>
          <cell r="SU14"/>
          <cell r="SZ14">
            <v>0</v>
          </cell>
          <cell r="TC14">
            <v>0</v>
          </cell>
          <cell r="TG14">
            <v>5835828.4599999934</v>
          </cell>
          <cell r="TH14">
            <v>110880741.45</v>
          </cell>
          <cell r="TI14">
            <v>1617340.8699999999</v>
          </cell>
          <cell r="TJ14">
            <v>30729476.620000001</v>
          </cell>
          <cell r="TK14">
            <v>23814721.050000004</v>
          </cell>
          <cell r="TL14">
            <v>452479700</v>
          </cell>
          <cell r="TN14">
            <v>5813068.7399999993</v>
          </cell>
          <cell r="TO14">
            <v>110448306.52999994</v>
          </cell>
          <cell r="TP14">
            <v>1617339.29</v>
          </cell>
          <cell r="TQ14">
            <v>30729446.66</v>
          </cell>
          <cell r="TR14">
            <v>23814720.759999998</v>
          </cell>
          <cell r="TS14">
            <v>452479694.50999999</v>
          </cell>
          <cell r="TU14">
            <v>0</v>
          </cell>
          <cell r="TV14">
            <v>0</v>
          </cell>
          <cell r="TW14">
            <v>0</v>
          </cell>
          <cell r="TX14">
            <v>0</v>
          </cell>
          <cell r="TY14">
            <v>0</v>
          </cell>
          <cell r="TZ14">
            <v>0</v>
          </cell>
          <cell r="UB14"/>
          <cell r="UC14"/>
          <cell r="UD14"/>
          <cell r="UE14"/>
          <cell r="UF14"/>
          <cell r="UG14"/>
          <cell r="VZ14">
            <v>14131525.000000002</v>
          </cell>
          <cell r="WA14">
            <v>13243240.689999999</v>
          </cell>
          <cell r="WB14">
            <v>2744400</v>
          </cell>
          <cell r="WC14">
            <v>976000</v>
          </cell>
          <cell r="WD14">
            <v>0</v>
          </cell>
          <cell r="WE14"/>
          <cell r="WF14">
            <v>0</v>
          </cell>
          <cell r="WG14"/>
          <cell r="WH14">
            <v>0</v>
          </cell>
          <cell r="WI14"/>
          <cell r="WJ14">
            <v>0</v>
          </cell>
          <cell r="WK14"/>
          <cell r="WL14">
            <v>0</v>
          </cell>
          <cell r="WM14"/>
          <cell r="WN14">
            <v>12336954.559999999</v>
          </cell>
          <cell r="WQ14">
            <v>12336954.559999999</v>
          </cell>
          <cell r="WT14">
            <v>2602727.2799999998</v>
          </cell>
          <cell r="WW14">
            <v>2602727.2800000003</v>
          </cell>
          <cell r="XB14">
            <v>338520</v>
          </cell>
          <cell r="XE14">
            <v>312480</v>
          </cell>
          <cell r="XH14">
            <v>0</v>
          </cell>
          <cell r="XK14">
            <v>0</v>
          </cell>
          <cell r="XN14">
            <v>3505048.8</v>
          </cell>
          <cell r="XQ14">
            <v>3335647.4</v>
          </cell>
          <cell r="XT14">
            <v>26383511</v>
          </cell>
          <cell r="XW14">
            <v>26383511</v>
          </cell>
          <cell r="XZ14">
            <v>0</v>
          </cell>
          <cell r="YB14">
            <v>0</v>
          </cell>
          <cell r="YD14">
            <v>0</v>
          </cell>
          <cell r="YF14">
            <v>0</v>
          </cell>
          <cell r="YM14">
            <v>0</v>
          </cell>
          <cell r="YN14">
            <v>0</v>
          </cell>
          <cell r="YO14">
            <v>6378526</v>
          </cell>
          <cell r="YP14">
            <v>0</v>
          </cell>
          <cell r="YQ14">
            <v>6694800</v>
          </cell>
          <cell r="YR14">
            <v>86656566.969999999</v>
          </cell>
          <cell r="YS14">
            <v>3307047.49</v>
          </cell>
          <cell r="YT14">
            <v>793261.4</v>
          </cell>
          <cell r="YU14">
            <v>1359908.6400000001</v>
          </cell>
          <cell r="YV14">
            <v>14524190.5</v>
          </cell>
          <cell r="YX14"/>
          <cell r="YY14"/>
          <cell r="YZ14">
            <v>6378526</v>
          </cell>
          <cell r="ZA14"/>
          <cell r="ZB14">
            <v>6694800</v>
          </cell>
          <cell r="ZC14">
            <v>27647622.82</v>
          </cell>
          <cell r="ZD14">
            <v>2743320.18</v>
          </cell>
          <cell r="ZE14">
            <v>793261.4</v>
          </cell>
          <cell r="ZF14">
            <v>1359908.6400000001</v>
          </cell>
          <cell r="ZG14">
            <v>14524190.5</v>
          </cell>
          <cell r="ZI14">
            <v>0</v>
          </cell>
          <cell r="ZJ14">
            <v>0</v>
          </cell>
          <cell r="ZK14">
            <v>0</v>
          </cell>
          <cell r="ZL14">
            <v>0</v>
          </cell>
          <cell r="ZM14">
            <v>0</v>
          </cell>
          <cell r="ZO14"/>
          <cell r="ZP14">
            <v>0</v>
          </cell>
          <cell r="ZQ14"/>
          <cell r="ZR14"/>
          <cell r="ZS14">
            <v>0</v>
          </cell>
        </row>
        <row r="15">
          <cell r="F15">
            <v>185528920</v>
          </cell>
          <cell r="G15">
            <v>185528920</v>
          </cell>
          <cell r="H15">
            <v>0</v>
          </cell>
          <cell r="I15">
            <v>0</v>
          </cell>
          <cell r="N15">
            <v>151200000</v>
          </cell>
          <cell r="O15">
            <v>151200000</v>
          </cell>
          <cell r="P15">
            <v>0</v>
          </cell>
          <cell r="Q15">
            <v>0</v>
          </cell>
          <cell r="AM15">
            <v>0</v>
          </cell>
          <cell r="AN15">
            <v>0</v>
          </cell>
          <cell r="AO15"/>
          <cell r="AT15">
            <v>0</v>
          </cell>
          <cell r="AU15">
            <v>0</v>
          </cell>
          <cell r="BC15">
            <v>49564519.879999995</v>
          </cell>
          <cell r="BD15">
            <v>0</v>
          </cell>
          <cell r="BF15">
            <v>41891895.969999999</v>
          </cell>
          <cell r="BG15"/>
          <cell r="BI15">
            <v>0</v>
          </cell>
          <cell r="BK15"/>
          <cell r="BM15">
            <v>0</v>
          </cell>
          <cell r="BO15"/>
          <cell r="BQ15">
            <v>0</v>
          </cell>
          <cell r="BS15"/>
          <cell r="CG15">
            <v>0</v>
          </cell>
          <cell r="CH15">
            <v>5826536.3899999997</v>
          </cell>
          <cell r="CJ15"/>
          <cell r="CK15">
            <v>5826536.3899999997</v>
          </cell>
          <cell r="CU15">
            <v>0</v>
          </cell>
          <cell r="CV15">
            <v>3368883.2</v>
          </cell>
          <cell r="CX15"/>
          <cell r="CY15">
            <v>3368883.2</v>
          </cell>
          <cell r="DA15">
            <v>0</v>
          </cell>
          <cell r="DB15">
            <v>0</v>
          </cell>
          <cell r="DC15">
            <v>0</v>
          </cell>
          <cell r="DD15">
            <v>0</v>
          </cell>
          <cell r="DE15">
            <v>0</v>
          </cell>
          <cell r="DF15">
            <v>0</v>
          </cell>
          <cell r="DH15"/>
          <cell r="DI15"/>
          <cell r="DJ15"/>
          <cell r="DK15"/>
          <cell r="DL15"/>
          <cell r="DM15"/>
          <cell r="DO15">
            <v>0</v>
          </cell>
          <cell r="DP15">
            <v>0</v>
          </cell>
          <cell r="DR15"/>
          <cell r="DS15"/>
          <cell r="DY15">
            <v>0</v>
          </cell>
          <cell r="DZ15">
            <v>0</v>
          </cell>
          <cell r="EC15"/>
          <cell r="ED15"/>
          <cell r="EF15">
            <v>0</v>
          </cell>
          <cell r="EI15">
            <v>0</v>
          </cell>
          <cell r="ES15">
            <v>0</v>
          </cell>
          <cell r="ET15">
            <v>0</v>
          </cell>
          <cell r="EU15">
            <v>0</v>
          </cell>
          <cell r="EW15"/>
          <cell r="EX15"/>
          <cell r="EY15"/>
          <cell r="EZ15">
            <v>0</v>
          </cell>
          <cell r="FC15">
            <v>0</v>
          </cell>
          <cell r="FG15">
            <v>529080.10999999987</v>
          </cell>
          <cell r="FH15">
            <v>1497946.03</v>
          </cell>
          <cell r="FJ15">
            <v>431184.34</v>
          </cell>
          <cell r="FK15">
            <v>1220780.8700000001</v>
          </cell>
          <cell r="FM15">
            <v>0</v>
          </cell>
          <cell r="FN15">
            <v>0</v>
          </cell>
          <cell r="FP15"/>
          <cell r="FQ15"/>
          <cell r="GJ15">
            <v>0</v>
          </cell>
          <cell r="GM15">
            <v>0</v>
          </cell>
          <cell r="GP15">
            <v>0</v>
          </cell>
          <cell r="GS15">
            <v>0</v>
          </cell>
          <cell r="HA15">
            <v>0</v>
          </cell>
          <cell r="HB15">
            <v>0</v>
          </cell>
          <cell r="HC15">
            <v>0</v>
          </cell>
          <cell r="HE15"/>
          <cell r="HF15"/>
          <cell r="HG15"/>
          <cell r="HI15">
            <v>0</v>
          </cell>
          <cell r="HK15"/>
          <cell r="HP15">
            <v>0</v>
          </cell>
          <cell r="HS15">
            <v>0</v>
          </cell>
          <cell r="HV15">
            <v>0</v>
          </cell>
          <cell r="HY15">
            <v>0</v>
          </cell>
          <cell r="IB15">
            <v>0</v>
          </cell>
          <cell r="IE15">
            <v>0</v>
          </cell>
          <cell r="IT15">
            <v>0</v>
          </cell>
          <cell r="IW15">
            <v>0</v>
          </cell>
          <cell r="IZ15">
            <v>0</v>
          </cell>
          <cell r="JC15">
            <v>0</v>
          </cell>
          <cell r="JJ15">
            <v>0</v>
          </cell>
          <cell r="JM15">
            <v>0</v>
          </cell>
          <cell r="JP15">
            <v>0</v>
          </cell>
          <cell r="JS15">
            <v>0</v>
          </cell>
          <cell r="KU15">
            <v>31352.35</v>
          </cell>
          <cell r="KV15">
            <v>54887.65</v>
          </cell>
          <cell r="KX15">
            <v>31352.35</v>
          </cell>
          <cell r="KY15">
            <v>54887.65</v>
          </cell>
          <cell r="LL15">
            <v>0</v>
          </cell>
          <cell r="LM15">
            <v>0</v>
          </cell>
          <cell r="LP15"/>
          <cell r="LQ15"/>
          <cell r="LT15">
            <v>0</v>
          </cell>
          <cell r="LU15">
            <v>0</v>
          </cell>
          <cell r="LX15"/>
          <cell r="LY15"/>
          <cell r="MS15">
            <v>0</v>
          </cell>
          <cell r="MT15">
            <v>0</v>
          </cell>
          <cell r="MV15">
            <v>31855.61</v>
          </cell>
          <cell r="MW15">
            <v>90665.96</v>
          </cell>
          <cell r="NA15"/>
          <cell r="NB15"/>
          <cell r="ND15">
            <v>31855.61</v>
          </cell>
          <cell r="NE15">
            <v>90665.96</v>
          </cell>
          <cell r="NG15">
            <v>0</v>
          </cell>
          <cell r="NH15">
            <v>0</v>
          </cell>
          <cell r="NJ15"/>
          <cell r="NK15"/>
          <cell r="OG15">
            <v>0</v>
          </cell>
          <cell r="OH15">
            <v>0</v>
          </cell>
          <cell r="OI15">
            <v>0</v>
          </cell>
          <cell r="OK15"/>
          <cell r="OL15"/>
          <cell r="OM15"/>
          <cell r="OO15">
            <v>0</v>
          </cell>
          <cell r="OP15">
            <v>0</v>
          </cell>
          <cell r="OQ15">
            <v>0</v>
          </cell>
          <cell r="OS15"/>
          <cell r="OT15"/>
          <cell r="OU15"/>
          <cell r="PM15">
            <v>0</v>
          </cell>
          <cell r="PN15">
            <v>0</v>
          </cell>
          <cell r="PR15"/>
          <cell r="PS15"/>
          <cell r="PW15">
            <v>0</v>
          </cell>
          <cell r="PX15">
            <v>0</v>
          </cell>
          <cell r="PZ15"/>
          <cell r="QA15"/>
          <cell r="QN15">
            <v>0</v>
          </cell>
          <cell r="QQ15">
            <v>0</v>
          </cell>
          <cell r="RY15">
            <v>0</v>
          </cell>
          <cell r="RZ15">
            <v>0</v>
          </cell>
          <cell r="SB15"/>
          <cell r="SC15"/>
          <cell r="SE15">
            <v>0</v>
          </cell>
          <cell r="SF15">
            <v>0</v>
          </cell>
          <cell r="SH15">
            <v>0</v>
          </cell>
          <cell r="SI15">
            <v>0</v>
          </cell>
          <cell r="SO15">
            <v>0</v>
          </cell>
          <cell r="SU15"/>
          <cell r="SZ15">
            <v>0</v>
          </cell>
          <cell r="TC15">
            <v>0</v>
          </cell>
          <cell r="TG15">
            <v>0</v>
          </cell>
          <cell r="TH15">
            <v>0</v>
          </cell>
          <cell r="TI15">
            <v>0</v>
          </cell>
          <cell r="TJ15">
            <v>0</v>
          </cell>
          <cell r="TK15">
            <v>10640836.840000004</v>
          </cell>
          <cell r="TL15">
            <v>202175900</v>
          </cell>
          <cell r="TN15"/>
          <cell r="TO15"/>
          <cell r="TP15"/>
          <cell r="TQ15"/>
          <cell r="TR15">
            <v>10640836.84</v>
          </cell>
          <cell r="TS15">
            <v>202175900</v>
          </cell>
          <cell r="TU15">
            <v>0</v>
          </cell>
          <cell r="TV15">
            <v>0</v>
          </cell>
          <cell r="TW15">
            <v>0</v>
          </cell>
          <cell r="TX15">
            <v>0</v>
          </cell>
          <cell r="TY15">
            <v>0</v>
          </cell>
          <cell r="TZ15">
            <v>0</v>
          </cell>
          <cell r="UB15"/>
          <cell r="UC15"/>
          <cell r="UD15"/>
          <cell r="UE15"/>
          <cell r="UF15"/>
          <cell r="UG15"/>
          <cell r="VZ15">
            <v>8418789.9999999981</v>
          </cell>
          <cell r="WA15">
            <v>8418790</v>
          </cell>
          <cell r="WB15">
            <v>2030100</v>
          </cell>
          <cell r="WC15">
            <v>485631.51</v>
          </cell>
          <cell r="WD15">
            <v>0</v>
          </cell>
          <cell r="WE15"/>
          <cell r="WF15">
            <v>0</v>
          </cell>
          <cell r="WG15"/>
          <cell r="WH15">
            <v>0</v>
          </cell>
          <cell r="WI15"/>
          <cell r="WJ15">
            <v>0</v>
          </cell>
          <cell r="WK15"/>
          <cell r="WL15">
            <v>0</v>
          </cell>
          <cell r="WM15"/>
          <cell r="WN15">
            <v>5714547.0700000003</v>
          </cell>
          <cell r="WQ15">
            <v>5455221.0899999999</v>
          </cell>
          <cell r="WT15">
            <v>2757548.63</v>
          </cell>
          <cell r="WW15">
            <v>2757548.63</v>
          </cell>
          <cell r="XB15">
            <v>208320</v>
          </cell>
          <cell r="XE15">
            <v>208320</v>
          </cell>
          <cell r="XH15">
            <v>0</v>
          </cell>
          <cell r="XK15">
            <v>0</v>
          </cell>
          <cell r="XN15">
            <v>2156953.11</v>
          </cell>
          <cell r="XQ15">
            <v>2156952.9500000002</v>
          </cell>
          <cell r="XT15">
            <v>16423606</v>
          </cell>
          <cell r="XW15">
            <v>16408885.199999999</v>
          </cell>
          <cell r="XZ15">
            <v>0</v>
          </cell>
          <cell r="YB15">
            <v>0</v>
          </cell>
          <cell r="YD15">
            <v>0</v>
          </cell>
          <cell r="YF15">
            <v>0</v>
          </cell>
          <cell r="YM15">
            <v>0</v>
          </cell>
          <cell r="YN15">
            <v>27174991.600000001</v>
          </cell>
          <cell r="YO15">
            <v>2001336.3</v>
          </cell>
          <cell r="YP15">
            <v>0</v>
          </cell>
          <cell r="YQ15">
            <v>0</v>
          </cell>
          <cell r="YR15">
            <v>10661926</v>
          </cell>
          <cell r="YS15">
            <v>9267014</v>
          </cell>
          <cell r="YT15">
            <v>578736.4</v>
          </cell>
          <cell r="YU15">
            <v>557535.43999999994</v>
          </cell>
          <cell r="YV15">
            <v>13548351.050000001</v>
          </cell>
          <cell r="YX15"/>
          <cell r="YY15">
            <v>27174991.600000001</v>
          </cell>
          <cell r="YZ15">
            <v>2001336.3</v>
          </cell>
          <cell r="ZA15"/>
          <cell r="ZB15">
            <v>0</v>
          </cell>
          <cell r="ZC15">
            <v>10661926</v>
          </cell>
          <cell r="ZD15">
            <v>9267014</v>
          </cell>
          <cell r="ZE15">
            <v>578736.4</v>
          </cell>
          <cell r="ZF15">
            <v>557535.43999999994</v>
          </cell>
          <cell r="ZG15">
            <v>13548351.050000001</v>
          </cell>
          <cell r="ZI15">
            <v>0</v>
          </cell>
          <cell r="ZJ15">
            <v>0</v>
          </cell>
          <cell r="ZK15">
            <v>0</v>
          </cell>
          <cell r="ZL15">
            <v>0</v>
          </cell>
          <cell r="ZM15">
            <v>0</v>
          </cell>
          <cell r="ZO15"/>
          <cell r="ZP15">
            <v>0</v>
          </cell>
          <cell r="ZQ15"/>
          <cell r="ZR15"/>
          <cell r="ZS15">
            <v>0</v>
          </cell>
        </row>
        <row r="16">
          <cell r="F16">
            <v>82697006</v>
          </cell>
          <cell r="G16">
            <v>82697006</v>
          </cell>
          <cell r="H16">
            <v>0</v>
          </cell>
          <cell r="I16">
            <v>0</v>
          </cell>
          <cell r="N16">
            <v>18900000</v>
          </cell>
          <cell r="O16">
            <v>18900000</v>
          </cell>
          <cell r="P16">
            <v>0</v>
          </cell>
          <cell r="Q16">
            <v>0</v>
          </cell>
          <cell r="AM16">
            <v>300000</v>
          </cell>
          <cell r="AN16">
            <v>1200000</v>
          </cell>
          <cell r="AO16"/>
          <cell r="AT16">
            <v>0</v>
          </cell>
          <cell r="AU16">
            <v>0</v>
          </cell>
          <cell r="BC16">
            <v>32821494.760000002</v>
          </cell>
          <cell r="BD16">
            <v>0</v>
          </cell>
          <cell r="BF16">
            <v>32471013.649999999</v>
          </cell>
          <cell r="BG16"/>
          <cell r="BI16">
            <v>0</v>
          </cell>
          <cell r="BK16"/>
          <cell r="BM16">
            <v>0</v>
          </cell>
          <cell r="BO16"/>
          <cell r="BQ16">
            <v>0</v>
          </cell>
          <cell r="BS16"/>
          <cell r="CG16">
            <v>0</v>
          </cell>
          <cell r="CH16">
            <v>0</v>
          </cell>
          <cell r="CJ16"/>
          <cell r="CK16">
            <v>0</v>
          </cell>
          <cell r="CU16">
            <v>0</v>
          </cell>
          <cell r="CV16">
            <v>0</v>
          </cell>
          <cell r="CX16"/>
          <cell r="CY16">
            <v>0</v>
          </cell>
          <cell r="DA16">
            <v>0</v>
          </cell>
          <cell r="DB16">
            <v>0</v>
          </cell>
          <cell r="DC16">
            <v>0</v>
          </cell>
          <cell r="DD16">
            <v>0</v>
          </cell>
          <cell r="DE16">
            <v>0</v>
          </cell>
          <cell r="DF16">
            <v>0</v>
          </cell>
          <cell r="DH16"/>
          <cell r="DI16"/>
          <cell r="DJ16"/>
          <cell r="DK16"/>
          <cell r="DL16"/>
          <cell r="DM16"/>
          <cell r="DO16">
            <v>0</v>
          </cell>
          <cell r="DP16">
            <v>0</v>
          </cell>
          <cell r="DR16"/>
          <cell r="DS16"/>
          <cell r="DY16">
            <v>0</v>
          </cell>
          <cell r="DZ16">
            <v>0</v>
          </cell>
          <cell r="EC16"/>
          <cell r="ED16"/>
          <cell r="EF16">
            <v>0</v>
          </cell>
          <cell r="EI16">
            <v>0</v>
          </cell>
          <cell r="ES16">
            <v>0</v>
          </cell>
          <cell r="ET16">
            <v>0</v>
          </cell>
          <cell r="EU16">
            <v>0</v>
          </cell>
          <cell r="EW16"/>
          <cell r="EX16"/>
          <cell r="EY16"/>
          <cell r="EZ16">
            <v>0</v>
          </cell>
          <cell r="FC16">
            <v>0</v>
          </cell>
          <cell r="FG16">
            <v>0</v>
          </cell>
          <cell r="FH16">
            <v>0</v>
          </cell>
          <cell r="FJ16"/>
          <cell r="FK16"/>
          <cell r="FM16">
            <v>0</v>
          </cell>
          <cell r="FN16">
            <v>0</v>
          </cell>
          <cell r="FP16"/>
          <cell r="FQ16"/>
          <cell r="GJ16">
            <v>0</v>
          </cell>
          <cell r="GM16">
            <v>0</v>
          </cell>
          <cell r="GP16">
            <v>0</v>
          </cell>
          <cell r="GS16">
            <v>0</v>
          </cell>
          <cell r="HA16">
            <v>0</v>
          </cell>
          <cell r="HB16">
            <v>0</v>
          </cell>
          <cell r="HC16">
            <v>0</v>
          </cell>
          <cell r="HE16"/>
          <cell r="HF16"/>
          <cell r="HG16"/>
          <cell r="HI16">
            <v>0</v>
          </cell>
          <cell r="HK16"/>
          <cell r="HP16">
            <v>0</v>
          </cell>
          <cell r="HS16">
            <v>0</v>
          </cell>
          <cell r="HV16">
            <v>0</v>
          </cell>
          <cell r="HY16">
            <v>0</v>
          </cell>
          <cell r="IB16">
            <v>0</v>
          </cell>
          <cell r="IE16">
            <v>0</v>
          </cell>
          <cell r="IT16">
            <v>0</v>
          </cell>
          <cell r="IW16">
            <v>0</v>
          </cell>
          <cell r="IZ16">
            <v>0</v>
          </cell>
          <cell r="JC16">
            <v>0</v>
          </cell>
          <cell r="JJ16">
            <v>0</v>
          </cell>
          <cell r="JM16">
            <v>0</v>
          </cell>
          <cell r="JP16">
            <v>0</v>
          </cell>
          <cell r="JS16">
            <v>0</v>
          </cell>
          <cell r="KU16">
            <v>12000.71</v>
          </cell>
          <cell r="KV16">
            <v>21009.29</v>
          </cell>
          <cell r="KX16">
            <v>12000.71</v>
          </cell>
          <cell r="KY16">
            <v>21009.29</v>
          </cell>
          <cell r="LL16">
            <v>0</v>
          </cell>
          <cell r="LM16">
            <v>0</v>
          </cell>
          <cell r="LP16"/>
          <cell r="LQ16"/>
          <cell r="LT16">
            <v>0</v>
          </cell>
          <cell r="LU16">
            <v>0</v>
          </cell>
          <cell r="LX16"/>
          <cell r="LY16"/>
          <cell r="MS16">
            <v>0</v>
          </cell>
          <cell r="MT16">
            <v>0</v>
          </cell>
          <cell r="MV16">
            <v>49313.820000000007</v>
          </cell>
          <cell r="MW16">
            <v>140354.71</v>
          </cell>
          <cell r="NA16"/>
          <cell r="NB16"/>
          <cell r="ND16">
            <v>49313.820000000007</v>
          </cell>
          <cell r="NE16">
            <v>140354.71</v>
          </cell>
          <cell r="NG16">
            <v>0</v>
          </cell>
          <cell r="NH16">
            <v>0</v>
          </cell>
          <cell r="NJ16"/>
          <cell r="NK16"/>
          <cell r="OG16">
            <v>0</v>
          </cell>
          <cell r="OH16">
            <v>0</v>
          </cell>
          <cell r="OI16">
            <v>0</v>
          </cell>
          <cell r="OK16"/>
          <cell r="OL16"/>
          <cell r="OM16"/>
          <cell r="OO16">
            <v>0</v>
          </cell>
          <cell r="OP16">
            <v>0</v>
          </cell>
          <cell r="OQ16">
            <v>0</v>
          </cell>
          <cell r="OS16"/>
          <cell r="OT16"/>
          <cell r="OU16"/>
          <cell r="PM16">
            <v>0</v>
          </cell>
          <cell r="PN16">
            <v>0</v>
          </cell>
          <cell r="PR16"/>
          <cell r="PS16"/>
          <cell r="PW16">
            <v>0</v>
          </cell>
          <cell r="PX16">
            <v>0</v>
          </cell>
          <cell r="PZ16"/>
          <cell r="QA16"/>
          <cell r="QN16">
            <v>0</v>
          </cell>
          <cell r="QQ16">
            <v>0</v>
          </cell>
          <cell r="RY16">
            <v>0</v>
          </cell>
          <cell r="RZ16">
            <v>0</v>
          </cell>
          <cell r="SB16"/>
          <cell r="SC16"/>
          <cell r="SE16">
            <v>0</v>
          </cell>
          <cell r="SF16">
            <v>0</v>
          </cell>
          <cell r="SH16">
            <v>0</v>
          </cell>
          <cell r="SI16">
            <v>0</v>
          </cell>
          <cell r="SO16">
            <v>0</v>
          </cell>
          <cell r="SU16"/>
          <cell r="SZ16">
            <v>0</v>
          </cell>
          <cell r="TC16">
            <v>0</v>
          </cell>
          <cell r="TG16">
            <v>0</v>
          </cell>
          <cell r="TH16">
            <v>0</v>
          </cell>
          <cell r="TI16">
            <v>0</v>
          </cell>
          <cell r="TJ16">
            <v>0</v>
          </cell>
          <cell r="TK16">
            <v>0</v>
          </cell>
          <cell r="TL16">
            <v>0</v>
          </cell>
          <cell r="TN16"/>
          <cell r="TO16"/>
          <cell r="TP16"/>
          <cell r="TQ16"/>
          <cell r="TR16"/>
          <cell r="TS16"/>
          <cell r="TU16">
            <v>0</v>
          </cell>
          <cell r="TV16">
            <v>0</v>
          </cell>
          <cell r="TW16">
            <v>0</v>
          </cell>
          <cell r="TX16">
            <v>0</v>
          </cell>
          <cell r="TY16">
            <v>0</v>
          </cell>
          <cell r="TZ16">
            <v>0</v>
          </cell>
          <cell r="UB16"/>
          <cell r="UC16"/>
          <cell r="UD16"/>
          <cell r="UE16"/>
          <cell r="UF16"/>
          <cell r="UG16"/>
          <cell r="VZ16">
            <v>7480864</v>
          </cell>
          <cell r="WA16">
            <v>7446745.2699999996</v>
          </cell>
          <cell r="WB16">
            <v>2348900</v>
          </cell>
          <cell r="WC16">
            <v>521213.52</v>
          </cell>
          <cell r="WD16">
            <v>0</v>
          </cell>
          <cell r="WE16"/>
          <cell r="WF16">
            <v>0</v>
          </cell>
          <cell r="WG16"/>
          <cell r="WH16">
            <v>0</v>
          </cell>
          <cell r="WI16"/>
          <cell r="WJ16">
            <v>0</v>
          </cell>
          <cell r="WK16"/>
          <cell r="WL16">
            <v>0</v>
          </cell>
          <cell r="WM16"/>
          <cell r="WN16">
            <v>6943607.9900000002</v>
          </cell>
          <cell r="WQ16">
            <v>6491612</v>
          </cell>
          <cell r="WT16">
            <v>2348851.7299999995</v>
          </cell>
          <cell r="WW16">
            <v>2334060.6399999997</v>
          </cell>
          <cell r="XB16">
            <v>130200</v>
          </cell>
          <cell r="XE16">
            <v>130200</v>
          </cell>
          <cell r="XH16">
            <v>0</v>
          </cell>
          <cell r="XK16">
            <v>0</v>
          </cell>
          <cell r="XN16">
            <v>1348095.69</v>
          </cell>
          <cell r="XQ16">
            <v>1348095.6</v>
          </cell>
          <cell r="XT16">
            <v>17731680</v>
          </cell>
          <cell r="XW16">
            <v>17731680</v>
          </cell>
          <cell r="XZ16">
            <v>0</v>
          </cell>
          <cell r="YB16">
            <v>0</v>
          </cell>
          <cell r="YD16">
            <v>0</v>
          </cell>
          <cell r="YF16">
            <v>0</v>
          </cell>
          <cell r="YM16">
            <v>0</v>
          </cell>
          <cell r="YN16">
            <v>0</v>
          </cell>
          <cell r="YO16">
            <v>0</v>
          </cell>
          <cell r="YP16">
            <v>0</v>
          </cell>
          <cell r="YQ16">
            <v>0</v>
          </cell>
          <cell r="YR16">
            <v>46926725</v>
          </cell>
          <cell r="YS16">
            <v>3521500</v>
          </cell>
          <cell r="YT16">
            <v>600695.63</v>
          </cell>
          <cell r="YU16">
            <v>545516.71</v>
          </cell>
          <cell r="YV16">
            <v>12932193.189999999</v>
          </cell>
          <cell r="YX16"/>
          <cell r="YY16"/>
          <cell r="YZ16"/>
          <cell r="ZA16"/>
          <cell r="ZB16">
            <v>0</v>
          </cell>
          <cell r="ZC16">
            <v>46790772.840000004</v>
          </cell>
          <cell r="ZD16">
            <v>3521500</v>
          </cell>
          <cell r="ZE16">
            <v>600695.63</v>
          </cell>
          <cell r="ZF16">
            <v>545516.71</v>
          </cell>
          <cell r="ZG16">
            <v>12932193.189999999</v>
          </cell>
          <cell r="ZI16">
            <v>0</v>
          </cell>
          <cell r="ZJ16">
            <v>0</v>
          </cell>
          <cell r="ZK16">
            <v>0</v>
          </cell>
          <cell r="ZL16">
            <v>0</v>
          </cell>
          <cell r="ZM16">
            <v>0</v>
          </cell>
          <cell r="ZO16"/>
          <cell r="ZP16">
            <v>0</v>
          </cell>
          <cell r="ZQ16"/>
          <cell r="ZR16"/>
          <cell r="ZS16">
            <v>0</v>
          </cell>
        </row>
        <row r="17">
          <cell r="F17">
            <v>32146566</v>
          </cell>
          <cell r="G17">
            <v>32146566</v>
          </cell>
          <cell r="H17">
            <v>125442757.40000001</v>
          </cell>
          <cell r="I17">
            <v>125442757.40000001</v>
          </cell>
          <cell r="N17">
            <v>0</v>
          </cell>
          <cell r="O17">
            <v>0</v>
          </cell>
          <cell r="P17">
            <v>36577584</v>
          </cell>
          <cell r="Q17">
            <v>36577584</v>
          </cell>
          <cell r="AM17">
            <v>1200000</v>
          </cell>
          <cell r="AN17">
            <v>1700000</v>
          </cell>
          <cell r="AO17">
            <v>900000</v>
          </cell>
          <cell r="AT17">
            <v>397800</v>
          </cell>
          <cell r="AU17">
            <v>900000</v>
          </cell>
          <cell r="BC17">
            <v>49290000</v>
          </cell>
          <cell r="BD17">
            <v>0</v>
          </cell>
          <cell r="BF17">
            <v>49290000</v>
          </cell>
          <cell r="BG17"/>
          <cell r="BI17">
            <v>0</v>
          </cell>
          <cell r="BK17"/>
          <cell r="BM17">
            <v>0</v>
          </cell>
          <cell r="BO17"/>
          <cell r="BQ17">
            <v>0</v>
          </cell>
          <cell r="BS17"/>
          <cell r="CG17">
            <v>0</v>
          </cell>
          <cell r="CH17">
            <v>7177000</v>
          </cell>
          <cell r="CJ17"/>
          <cell r="CK17">
            <v>7177000</v>
          </cell>
          <cell r="CU17">
            <v>0</v>
          </cell>
          <cell r="CV17">
            <v>3770111.35</v>
          </cell>
          <cell r="CX17"/>
          <cell r="CY17">
            <v>3770111.35</v>
          </cell>
          <cell r="DA17">
            <v>0</v>
          </cell>
          <cell r="DB17">
            <v>0</v>
          </cell>
          <cell r="DC17">
            <v>0</v>
          </cell>
          <cell r="DD17">
            <v>0</v>
          </cell>
          <cell r="DE17">
            <v>0</v>
          </cell>
          <cell r="DF17">
            <v>0</v>
          </cell>
          <cell r="DH17"/>
          <cell r="DI17"/>
          <cell r="DJ17"/>
          <cell r="DK17"/>
          <cell r="DL17"/>
          <cell r="DM17"/>
          <cell r="DO17">
            <v>0</v>
          </cell>
          <cell r="DP17">
            <v>0</v>
          </cell>
          <cell r="DR17"/>
          <cell r="DS17"/>
          <cell r="DY17">
            <v>0</v>
          </cell>
          <cell r="DZ17">
            <v>0</v>
          </cell>
          <cell r="EC17"/>
          <cell r="ED17"/>
          <cell r="EF17">
            <v>2261278.87</v>
          </cell>
          <cell r="EI17">
            <v>2261255.7999999998</v>
          </cell>
          <cell r="ES17">
            <v>0</v>
          </cell>
          <cell r="ET17">
            <v>0</v>
          </cell>
          <cell r="EU17">
            <v>0</v>
          </cell>
          <cell r="EW17"/>
          <cell r="EX17"/>
          <cell r="EY17"/>
          <cell r="EZ17">
            <v>0</v>
          </cell>
          <cell r="FC17">
            <v>0</v>
          </cell>
          <cell r="FG17">
            <v>0</v>
          </cell>
          <cell r="FH17">
            <v>0</v>
          </cell>
          <cell r="FJ17"/>
          <cell r="FK17"/>
          <cell r="FM17">
            <v>0</v>
          </cell>
          <cell r="FN17">
            <v>0</v>
          </cell>
          <cell r="FP17"/>
          <cell r="FQ17"/>
          <cell r="GJ17">
            <v>0</v>
          </cell>
          <cell r="GM17">
            <v>0</v>
          </cell>
          <cell r="GP17">
            <v>0</v>
          </cell>
          <cell r="GS17">
            <v>0</v>
          </cell>
          <cell r="HA17">
            <v>0</v>
          </cell>
          <cell r="HB17">
            <v>0</v>
          </cell>
          <cell r="HC17">
            <v>0</v>
          </cell>
          <cell r="HE17"/>
          <cell r="HF17"/>
          <cell r="HG17"/>
          <cell r="HI17">
            <v>121020422.54000001</v>
          </cell>
          <cell r="HK17">
            <v>121020422.54000001</v>
          </cell>
          <cell r="HP17">
            <v>0</v>
          </cell>
          <cell r="HS17">
            <v>0</v>
          </cell>
          <cell r="HV17">
            <v>0</v>
          </cell>
          <cell r="HY17">
            <v>0</v>
          </cell>
          <cell r="IB17">
            <v>93055656.569999993</v>
          </cell>
          <cell r="IE17">
            <v>93055656.569999993</v>
          </cell>
          <cell r="IT17">
            <v>0</v>
          </cell>
          <cell r="IW17">
            <v>0</v>
          </cell>
          <cell r="IZ17">
            <v>0</v>
          </cell>
          <cell r="JC17">
            <v>0</v>
          </cell>
          <cell r="JJ17">
            <v>0</v>
          </cell>
          <cell r="JM17">
            <v>0</v>
          </cell>
          <cell r="JP17">
            <v>0</v>
          </cell>
          <cell r="JS17">
            <v>0</v>
          </cell>
          <cell r="KU17">
            <v>940163.4</v>
          </cell>
          <cell r="KV17">
            <v>1645916.6</v>
          </cell>
          <cell r="KX17">
            <v>940163.4</v>
          </cell>
          <cell r="KY17">
            <v>1645916.6</v>
          </cell>
          <cell r="LL17">
            <v>0</v>
          </cell>
          <cell r="LM17">
            <v>0</v>
          </cell>
          <cell r="LP17"/>
          <cell r="LQ17"/>
          <cell r="LT17">
            <v>0</v>
          </cell>
          <cell r="LU17">
            <v>0</v>
          </cell>
          <cell r="LX17"/>
          <cell r="LY17"/>
          <cell r="MS17">
            <v>0</v>
          </cell>
          <cell r="MT17">
            <v>0</v>
          </cell>
          <cell r="MV17">
            <v>62906.790000000008</v>
          </cell>
          <cell r="MW17">
            <v>179042.41</v>
          </cell>
          <cell r="NA17"/>
          <cell r="NB17"/>
          <cell r="ND17">
            <v>62906.790000000008</v>
          </cell>
          <cell r="NE17">
            <v>179042.41</v>
          </cell>
          <cell r="NG17">
            <v>0</v>
          </cell>
          <cell r="NH17">
            <v>0</v>
          </cell>
          <cell r="NJ17"/>
          <cell r="NK17"/>
          <cell r="OG17">
            <v>0</v>
          </cell>
          <cell r="OH17">
            <v>0</v>
          </cell>
          <cell r="OI17">
            <v>0</v>
          </cell>
          <cell r="OK17"/>
          <cell r="OL17"/>
          <cell r="OM17"/>
          <cell r="OO17">
            <v>1368421.3999999985</v>
          </cell>
          <cell r="OP17">
            <v>26000000</v>
          </cell>
          <cell r="OQ17">
            <v>0</v>
          </cell>
          <cell r="OS17">
            <v>1368421.3999999985</v>
          </cell>
          <cell r="OT17">
            <v>26000000</v>
          </cell>
          <cell r="OU17"/>
          <cell r="PM17">
            <v>0</v>
          </cell>
          <cell r="PN17">
            <v>0</v>
          </cell>
          <cell r="PR17"/>
          <cell r="PS17"/>
          <cell r="PW17">
            <v>67487.209999999992</v>
          </cell>
          <cell r="PX17">
            <v>1282257.07</v>
          </cell>
          <cell r="PZ17">
            <v>67487.209999999992</v>
          </cell>
          <cell r="QA17">
            <v>1282257.07</v>
          </cell>
          <cell r="QN17">
            <v>0</v>
          </cell>
          <cell r="QQ17">
            <v>0</v>
          </cell>
          <cell r="RY17">
            <v>0</v>
          </cell>
          <cell r="RZ17">
            <v>0</v>
          </cell>
          <cell r="SB17"/>
          <cell r="SC17"/>
          <cell r="SE17">
            <v>0</v>
          </cell>
          <cell r="SF17">
            <v>0</v>
          </cell>
          <cell r="SH17">
            <v>0</v>
          </cell>
          <cell r="SI17">
            <v>0</v>
          </cell>
          <cell r="SO17">
            <v>0</v>
          </cell>
          <cell r="SU17"/>
          <cell r="SZ17">
            <v>0</v>
          </cell>
          <cell r="TC17">
            <v>0</v>
          </cell>
          <cell r="TG17">
            <v>0</v>
          </cell>
          <cell r="TH17">
            <v>0</v>
          </cell>
          <cell r="TI17">
            <v>0</v>
          </cell>
          <cell r="TJ17">
            <v>0</v>
          </cell>
          <cell r="TK17">
            <v>0</v>
          </cell>
          <cell r="TL17">
            <v>0</v>
          </cell>
          <cell r="TN17"/>
          <cell r="TO17"/>
          <cell r="TP17"/>
          <cell r="TQ17"/>
          <cell r="TR17"/>
          <cell r="TS17"/>
          <cell r="TU17">
            <v>0</v>
          </cell>
          <cell r="TV17">
            <v>0</v>
          </cell>
          <cell r="TW17">
            <v>0</v>
          </cell>
          <cell r="TX17">
            <v>0</v>
          </cell>
          <cell r="TY17">
            <v>0</v>
          </cell>
          <cell r="TZ17">
            <v>0</v>
          </cell>
          <cell r="UB17"/>
          <cell r="UC17"/>
          <cell r="UD17"/>
          <cell r="UE17"/>
          <cell r="UF17"/>
          <cell r="UG17"/>
          <cell r="VZ17">
            <v>28607081</v>
          </cell>
          <cell r="WA17">
            <v>28271479.670000002</v>
          </cell>
          <cell r="WB17">
            <v>0</v>
          </cell>
          <cell r="WC17"/>
          <cell r="WD17">
            <v>3146299.9999999995</v>
          </cell>
          <cell r="WE17">
            <v>2877181.93</v>
          </cell>
          <cell r="WF17">
            <v>0</v>
          </cell>
          <cell r="WG17"/>
          <cell r="WH17">
            <v>0</v>
          </cell>
          <cell r="WI17"/>
          <cell r="WJ17">
            <v>0</v>
          </cell>
          <cell r="WK17"/>
          <cell r="WL17">
            <v>0</v>
          </cell>
          <cell r="WM17"/>
          <cell r="WN17">
            <v>39364287.479999997</v>
          </cell>
          <cell r="WQ17">
            <v>39364287.469999999</v>
          </cell>
          <cell r="WT17">
            <v>3579088.77</v>
          </cell>
          <cell r="WW17">
            <v>3579088.77</v>
          </cell>
          <cell r="XB17">
            <v>546840</v>
          </cell>
          <cell r="XE17">
            <v>546840</v>
          </cell>
          <cell r="XH17">
            <v>0</v>
          </cell>
          <cell r="XK17">
            <v>0</v>
          </cell>
          <cell r="XN17">
            <v>5662001.9199999999</v>
          </cell>
          <cell r="XQ17">
            <v>5662001.9199999999</v>
          </cell>
          <cell r="XT17">
            <v>55904947</v>
          </cell>
          <cell r="XW17">
            <v>55904947</v>
          </cell>
          <cell r="XZ17">
            <v>0</v>
          </cell>
          <cell r="YB17">
            <v>0</v>
          </cell>
          <cell r="YD17">
            <v>89812611.289999992</v>
          </cell>
          <cell r="YF17">
            <v>89812611.290000007</v>
          </cell>
          <cell r="YM17">
            <v>0</v>
          </cell>
          <cell r="YN17">
            <v>22525000</v>
          </cell>
          <cell r="YO17">
            <v>0</v>
          </cell>
          <cell r="YP17">
            <v>0</v>
          </cell>
          <cell r="YQ17">
            <v>8218700.0000000009</v>
          </cell>
          <cell r="YR17">
            <v>2485140</v>
          </cell>
          <cell r="YS17">
            <v>0</v>
          </cell>
          <cell r="YT17">
            <v>1287331.26</v>
          </cell>
          <cell r="YU17">
            <v>2175528.84</v>
          </cell>
          <cell r="YV17">
            <v>7715775.4300000006</v>
          </cell>
          <cell r="YX17"/>
          <cell r="YY17">
            <v>22525000</v>
          </cell>
          <cell r="YZ17"/>
          <cell r="ZA17"/>
          <cell r="ZB17">
            <v>8218700.0000000009</v>
          </cell>
          <cell r="ZC17">
            <v>2485140</v>
          </cell>
          <cell r="ZD17"/>
          <cell r="ZE17">
            <v>1287331.26</v>
          </cell>
          <cell r="ZF17">
            <v>2175528.84</v>
          </cell>
          <cell r="ZG17">
            <v>7715775.4300000006</v>
          </cell>
          <cell r="ZI17">
            <v>600000</v>
          </cell>
          <cell r="ZJ17">
            <v>23803000</v>
          </cell>
          <cell r="ZK17">
            <v>22789590</v>
          </cell>
          <cell r="ZL17">
            <v>0</v>
          </cell>
          <cell r="ZM17">
            <v>5090310.7200000007</v>
          </cell>
          <cell r="ZO17">
            <v>600000</v>
          </cell>
          <cell r="ZP17">
            <v>23803000</v>
          </cell>
          <cell r="ZQ17">
            <v>22789590</v>
          </cell>
          <cell r="ZR17"/>
          <cell r="ZS17">
            <v>5090310.7200000007</v>
          </cell>
        </row>
        <row r="18">
          <cell r="F18">
            <v>51645019</v>
          </cell>
          <cell r="G18">
            <v>51645019</v>
          </cell>
          <cell r="H18">
            <v>15619336.09</v>
          </cell>
          <cell r="I18">
            <v>15619336.09</v>
          </cell>
          <cell r="N18">
            <v>84500000</v>
          </cell>
          <cell r="O18">
            <v>84500000</v>
          </cell>
          <cell r="P18">
            <v>85112464</v>
          </cell>
          <cell r="Q18">
            <v>85112464</v>
          </cell>
          <cell r="AM18">
            <v>0</v>
          </cell>
          <cell r="AN18">
            <v>0</v>
          </cell>
          <cell r="AO18"/>
          <cell r="AT18">
            <v>82875</v>
          </cell>
          <cell r="AU18">
            <v>0</v>
          </cell>
          <cell r="BC18">
            <v>107371778</v>
          </cell>
          <cell r="BD18">
            <v>0</v>
          </cell>
          <cell r="BF18">
            <v>97586394.299999997</v>
          </cell>
          <cell r="BG18"/>
          <cell r="BI18">
            <v>0</v>
          </cell>
          <cell r="BK18"/>
          <cell r="BM18">
            <v>47088003.100000001</v>
          </cell>
          <cell r="BO18">
            <v>47088003.100000001</v>
          </cell>
          <cell r="BQ18">
            <v>0</v>
          </cell>
          <cell r="BS18"/>
          <cell r="CG18">
            <v>0</v>
          </cell>
          <cell r="CH18">
            <v>20160654.940000001</v>
          </cell>
          <cell r="CJ18"/>
          <cell r="CK18">
            <v>20160654.940000001</v>
          </cell>
          <cell r="CU18">
            <v>0</v>
          </cell>
          <cell r="CV18">
            <v>9624539.9399999995</v>
          </cell>
          <cell r="CX18"/>
          <cell r="CY18">
            <v>9624539.9399999995</v>
          </cell>
          <cell r="DA18">
            <v>0</v>
          </cell>
          <cell r="DB18">
            <v>0</v>
          </cell>
          <cell r="DC18">
            <v>0</v>
          </cell>
          <cell r="DD18">
            <v>0</v>
          </cell>
          <cell r="DE18">
            <v>0</v>
          </cell>
          <cell r="DF18">
            <v>0</v>
          </cell>
          <cell r="DH18"/>
          <cell r="DI18"/>
          <cell r="DJ18"/>
          <cell r="DK18"/>
          <cell r="DL18"/>
          <cell r="DM18"/>
          <cell r="DO18">
            <v>0</v>
          </cell>
          <cell r="DP18">
            <v>0</v>
          </cell>
          <cell r="DR18"/>
          <cell r="DS18"/>
          <cell r="DY18">
            <v>0</v>
          </cell>
          <cell r="DZ18">
            <v>0</v>
          </cell>
          <cell r="EC18"/>
          <cell r="ED18"/>
          <cell r="EF18">
            <v>0</v>
          </cell>
          <cell r="EI18">
            <v>0</v>
          </cell>
          <cell r="ES18">
            <v>0</v>
          </cell>
          <cell r="ET18">
            <v>0</v>
          </cell>
          <cell r="EU18">
            <v>0</v>
          </cell>
          <cell r="EW18"/>
          <cell r="EX18"/>
          <cell r="EY18"/>
          <cell r="EZ18">
            <v>0</v>
          </cell>
          <cell r="FC18">
            <v>0</v>
          </cell>
          <cell r="FG18">
            <v>0</v>
          </cell>
          <cell r="FH18">
            <v>0</v>
          </cell>
          <cell r="FJ18"/>
          <cell r="FK18"/>
          <cell r="FM18">
            <v>0</v>
          </cell>
          <cell r="FN18">
            <v>0</v>
          </cell>
          <cell r="FP18"/>
          <cell r="FQ18"/>
          <cell r="GJ18">
            <v>0</v>
          </cell>
          <cell r="GM18">
            <v>0</v>
          </cell>
          <cell r="GP18">
            <v>0</v>
          </cell>
          <cell r="GS18">
            <v>0</v>
          </cell>
          <cell r="HA18">
            <v>0</v>
          </cell>
          <cell r="HB18">
            <v>0</v>
          </cell>
          <cell r="HC18">
            <v>0</v>
          </cell>
          <cell r="HE18"/>
          <cell r="HF18"/>
          <cell r="HG18"/>
          <cell r="HI18">
            <v>0</v>
          </cell>
          <cell r="HK18"/>
          <cell r="HP18">
            <v>0</v>
          </cell>
          <cell r="HS18">
            <v>0</v>
          </cell>
          <cell r="HV18">
            <v>0</v>
          </cell>
          <cell r="HY18">
            <v>0</v>
          </cell>
          <cell r="IB18">
            <v>73115151.519999996</v>
          </cell>
          <cell r="IE18">
            <v>73115151.519999996</v>
          </cell>
          <cell r="IT18">
            <v>0</v>
          </cell>
          <cell r="IW18">
            <v>0</v>
          </cell>
          <cell r="IZ18">
            <v>0</v>
          </cell>
          <cell r="JC18">
            <v>0</v>
          </cell>
          <cell r="JJ18">
            <v>0</v>
          </cell>
          <cell r="JM18">
            <v>0</v>
          </cell>
          <cell r="JP18">
            <v>0</v>
          </cell>
          <cell r="JS18">
            <v>0</v>
          </cell>
          <cell r="KU18">
            <v>22220.03</v>
          </cell>
          <cell r="KV18">
            <v>38899.97</v>
          </cell>
          <cell r="KX18">
            <v>22220.03</v>
          </cell>
          <cell r="KY18">
            <v>38899.97</v>
          </cell>
          <cell r="LL18">
            <v>0</v>
          </cell>
          <cell r="LM18">
            <v>0</v>
          </cell>
          <cell r="LP18"/>
          <cell r="LQ18"/>
          <cell r="LT18">
            <v>0</v>
          </cell>
          <cell r="LU18">
            <v>0</v>
          </cell>
          <cell r="LX18"/>
          <cell r="LY18"/>
          <cell r="MS18">
            <v>0</v>
          </cell>
          <cell r="MT18">
            <v>0</v>
          </cell>
          <cell r="MV18">
            <v>75940.920000000013</v>
          </cell>
          <cell r="MW18">
            <v>216139.53</v>
          </cell>
          <cell r="NA18"/>
          <cell r="NB18"/>
          <cell r="ND18">
            <v>75940.920000000013</v>
          </cell>
          <cell r="NE18">
            <v>216139.53</v>
          </cell>
          <cell r="NG18">
            <v>0</v>
          </cell>
          <cell r="NH18">
            <v>0</v>
          </cell>
          <cell r="NJ18"/>
          <cell r="NK18"/>
          <cell r="OG18">
            <v>0</v>
          </cell>
          <cell r="OH18">
            <v>0</v>
          </cell>
          <cell r="OI18">
            <v>0</v>
          </cell>
          <cell r="OK18"/>
          <cell r="OL18"/>
          <cell r="OM18"/>
          <cell r="OO18">
            <v>821052.83999999985</v>
          </cell>
          <cell r="OP18">
            <v>15600000</v>
          </cell>
          <cell r="OQ18">
            <v>11136045.08</v>
          </cell>
          <cell r="OS18">
            <v>821052.83999999985</v>
          </cell>
          <cell r="OT18">
            <v>15600000</v>
          </cell>
          <cell r="OU18">
            <v>11136045.08</v>
          </cell>
          <cell r="PM18">
            <v>0</v>
          </cell>
          <cell r="PN18">
            <v>0</v>
          </cell>
          <cell r="PR18"/>
          <cell r="PS18"/>
          <cell r="PW18">
            <v>85037.129999999888</v>
          </cell>
          <cell r="PX18">
            <v>1615705.51</v>
          </cell>
          <cell r="PZ18">
            <v>85037.129999999888</v>
          </cell>
          <cell r="QA18">
            <v>1615705.51</v>
          </cell>
          <cell r="QN18">
            <v>0</v>
          </cell>
          <cell r="QQ18">
            <v>0</v>
          </cell>
          <cell r="RY18">
            <v>0</v>
          </cell>
          <cell r="RZ18">
            <v>0</v>
          </cell>
          <cell r="SB18"/>
          <cell r="SC18"/>
          <cell r="SE18">
            <v>20826</v>
          </cell>
          <cell r="SF18">
            <v>59274</v>
          </cell>
          <cell r="SH18">
            <v>20826</v>
          </cell>
          <cell r="SI18">
            <v>59274</v>
          </cell>
          <cell r="SO18">
            <v>0</v>
          </cell>
          <cell r="SU18"/>
          <cell r="SZ18">
            <v>0</v>
          </cell>
          <cell r="TC18">
            <v>0</v>
          </cell>
          <cell r="TG18">
            <v>0</v>
          </cell>
          <cell r="TH18">
            <v>0</v>
          </cell>
          <cell r="TI18">
            <v>0</v>
          </cell>
          <cell r="TJ18">
            <v>0</v>
          </cell>
          <cell r="TK18">
            <v>0</v>
          </cell>
          <cell r="TL18">
            <v>0</v>
          </cell>
          <cell r="TN18"/>
          <cell r="TO18"/>
          <cell r="TP18"/>
          <cell r="TQ18"/>
          <cell r="TR18"/>
          <cell r="TS18"/>
          <cell r="TU18">
            <v>997983.76</v>
          </cell>
          <cell r="TV18">
            <v>18961691.460000001</v>
          </cell>
          <cell r="TW18">
            <v>0</v>
          </cell>
          <cell r="TX18">
            <v>0</v>
          </cell>
          <cell r="TY18">
            <v>0</v>
          </cell>
          <cell r="TZ18">
            <v>0</v>
          </cell>
          <cell r="UB18">
            <v>960437.45000000007</v>
          </cell>
          <cell r="UC18">
            <v>18248311.109999999</v>
          </cell>
          <cell r="UD18"/>
          <cell r="UE18"/>
          <cell r="UF18"/>
          <cell r="UG18"/>
          <cell r="VZ18">
            <v>24726037</v>
          </cell>
          <cell r="WA18">
            <v>24726037</v>
          </cell>
          <cell r="WB18">
            <v>0</v>
          </cell>
          <cell r="WC18"/>
          <cell r="WD18">
            <v>2103500</v>
          </cell>
          <cell r="WE18">
            <v>1912600</v>
          </cell>
          <cell r="WF18">
            <v>0</v>
          </cell>
          <cell r="WG18"/>
          <cell r="WH18">
            <v>0</v>
          </cell>
          <cell r="WI18"/>
          <cell r="WJ18">
            <v>1553000</v>
          </cell>
          <cell r="WK18">
            <v>1553000</v>
          </cell>
          <cell r="WL18">
            <v>0</v>
          </cell>
          <cell r="WM18"/>
          <cell r="WN18">
            <v>14699101.890000001</v>
          </cell>
          <cell r="WQ18">
            <v>14478065.050000001</v>
          </cell>
          <cell r="WT18">
            <v>3344578.5700000003</v>
          </cell>
          <cell r="WW18">
            <v>3344578.57</v>
          </cell>
          <cell r="XB18">
            <v>130200</v>
          </cell>
          <cell r="XE18">
            <v>114416.97</v>
          </cell>
          <cell r="XH18">
            <v>0</v>
          </cell>
          <cell r="XK18">
            <v>0</v>
          </cell>
          <cell r="XN18">
            <v>1348095.69</v>
          </cell>
          <cell r="XQ18">
            <v>1348095</v>
          </cell>
          <cell r="XT18">
            <v>28952748</v>
          </cell>
          <cell r="XW18">
            <v>26649122.600000001</v>
          </cell>
          <cell r="XZ18">
            <v>0</v>
          </cell>
          <cell r="YB18">
            <v>0</v>
          </cell>
          <cell r="YD18">
            <v>120669638.52000001</v>
          </cell>
          <cell r="YF18">
            <v>119994018.34</v>
          </cell>
          <cell r="YM18">
            <v>0</v>
          </cell>
          <cell r="YN18">
            <v>23392389</v>
          </cell>
          <cell r="YO18">
            <v>0</v>
          </cell>
          <cell r="YP18">
            <v>0</v>
          </cell>
          <cell r="YQ18">
            <v>18517240</v>
          </cell>
          <cell r="YR18">
            <v>29388392.18</v>
          </cell>
          <cell r="YS18">
            <v>0</v>
          </cell>
          <cell r="YT18">
            <v>883880.19</v>
          </cell>
          <cell r="YU18">
            <v>1363564.1800000002</v>
          </cell>
          <cell r="YV18">
            <v>11143266.189999999</v>
          </cell>
          <cell r="YX18"/>
          <cell r="YY18">
            <v>22500540.02</v>
          </cell>
          <cell r="YZ18"/>
          <cell r="ZA18"/>
          <cell r="ZB18">
            <v>18517240</v>
          </cell>
          <cell r="ZC18">
            <v>26388249.859999999</v>
          </cell>
          <cell r="ZD18"/>
          <cell r="ZE18">
            <v>883880.19</v>
          </cell>
          <cell r="ZF18">
            <v>1363564.1800000002</v>
          </cell>
          <cell r="ZG18">
            <v>11143266.189999999</v>
          </cell>
          <cell r="ZI18">
            <v>474539</v>
          </cell>
          <cell r="ZJ18">
            <v>3765300</v>
          </cell>
          <cell r="ZK18">
            <v>0</v>
          </cell>
          <cell r="ZL18">
            <v>2754775.3</v>
          </cell>
          <cell r="ZM18">
            <v>3885429.67</v>
          </cell>
          <cell r="ZO18">
            <v>474539</v>
          </cell>
          <cell r="ZP18">
            <v>3765300</v>
          </cell>
          <cell r="ZQ18"/>
          <cell r="ZR18">
            <v>2754775.3</v>
          </cell>
          <cell r="ZS18">
            <v>3885429.67</v>
          </cell>
        </row>
        <row r="19">
          <cell r="F19">
            <v>21614223</v>
          </cell>
          <cell r="G19">
            <v>21614223</v>
          </cell>
          <cell r="H19">
            <v>32179313.73</v>
          </cell>
          <cell r="I19">
            <v>32179313.73</v>
          </cell>
          <cell r="N19">
            <v>5700000</v>
          </cell>
          <cell r="O19">
            <v>5700000</v>
          </cell>
          <cell r="P19">
            <v>148384673</v>
          </cell>
          <cell r="Q19">
            <v>148384673</v>
          </cell>
          <cell r="AM19">
            <v>1500000</v>
          </cell>
          <cell r="AN19">
            <v>0</v>
          </cell>
          <cell r="AO19"/>
          <cell r="AT19">
            <v>671925</v>
          </cell>
          <cell r="AU19">
            <v>0</v>
          </cell>
          <cell r="BC19">
            <v>53236900</v>
          </cell>
          <cell r="BD19">
            <v>0</v>
          </cell>
          <cell r="BF19">
            <v>3238300</v>
          </cell>
          <cell r="BG19"/>
          <cell r="BI19">
            <v>0</v>
          </cell>
          <cell r="BK19"/>
          <cell r="BM19">
            <v>50000000</v>
          </cell>
          <cell r="BO19">
            <v>47825095.399999999</v>
          </cell>
          <cell r="BQ19">
            <v>0</v>
          </cell>
          <cell r="BS19"/>
          <cell r="CG19">
            <v>0</v>
          </cell>
          <cell r="CH19">
            <v>37392000</v>
          </cell>
          <cell r="CJ19"/>
          <cell r="CK19">
            <v>37392000</v>
          </cell>
          <cell r="CU19">
            <v>0</v>
          </cell>
          <cell r="CV19">
            <v>23610534.43</v>
          </cell>
          <cell r="CX19"/>
          <cell r="CY19">
            <v>23610534.43</v>
          </cell>
          <cell r="DA19">
            <v>0</v>
          </cell>
          <cell r="DB19">
            <v>0</v>
          </cell>
          <cell r="DC19">
            <v>0</v>
          </cell>
          <cell r="DD19">
            <v>0</v>
          </cell>
          <cell r="DE19">
            <v>0</v>
          </cell>
          <cell r="DF19">
            <v>0</v>
          </cell>
          <cell r="DH19"/>
          <cell r="DI19"/>
          <cell r="DJ19"/>
          <cell r="DK19"/>
          <cell r="DL19"/>
          <cell r="DM19"/>
          <cell r="DO19">
            <v>0</v>
          </cell>
          <cell r="DP19">
            <v>0</v>
          </cell>
          <cell r="DR19"/>
          <cell r="DS19"/>
          <cell r="DY19">
            <v>0</v>
          </cell>
          <cell r="DZ19">
            <v>0</v>
          </cell>
          <cell r="EC19"/>
          <cell r="ED19"/>
          <cell r="EF19">
            <v>0</v>
          </cell>
          <cell r="EI19">
            <v>0</v>
          </cell>
          <cell r="ES19">
            <v>0</v>
          </cell>
          <cell r="ET19">
            <v>0</v>
          </cell>
          <cell r="EU19">
            <v>0</v>
          </cell>
          <cell r="EW19"/>
          <cell r="EX19"/>
          <cell r="EY19"/>
          <cell r="EZ19">
            <v>0</v>
          </cell>
          <cell r="FC19">
            <v>0</v>
          </cell>
          <cell r="FG19">
            <v>0</v>
          </cell>
          <cell r="FH19">
            <v>0</v>
          </cell>
          <cell r="FJ19"/>
          <cell r="FK19"/>
          <cell r="FM19">
            <v>0</v>
          </cell>
          <cell r="FN19">
            <v>0</v>
          </cell>
          <cell r="FP19"/>
          <cell r="FQ19"/>
          <cell r="GJ19">
            <v>0</v>
          </cell>
          <cell r="GM19">
            <v>0</v>
          </cell>
          <cell r="GP19">
            <v>0</v>
          </cell>
          <cell r="GS19">
            <v>0</v>
          </cell>
          <cell r="HA19">
            <v>0</v>
          </cell>
          <cell r="HB19">
            <v>0</v>
          </cell>
          <cell r="HC19">
            <v>0</v>
          </cell>
          <cell r="HE19"/>
          <cell r="HF19"/>
          <cell r="HG19"/>
          <cell r="HI19">
            <v>0</v>
          </cell>
          <cell r="HK19"/>
          <cell r="HP19">
            <v>0</v>
          </cell>
          <cell r="HS19">
            <v>0</v>
          </cell>
          <cell r="HV19">
            <v>0</v>
          </cell>
          <cell r="HY19">
            <v>0</v>
          </cell>
          <cell r="IB19">
            <v>0</v>
          </cell>
          <cell r="IE19">
            <v>0</v>
          </cell>
          <cell r="IT19">
            <v>0</v>
          </cell>
          <cell r="IW19">
            <v>0</v>
          </cell>
          <cell r="IZ19">
            <v>0</v>
          </cell>
          <cell r="JC19">
            <v>0</v>
          </cell>
          <cell r="JJ19">
            <v>0</v>
          </cell>
          <cell r="JM19">
            <v>0</v>
          </cell>
          <cell r="JP19">
            <v>0</v>
          </cell>
          <cell r="JS19">
            <v>0</v>
          </cell>
          <cell r="KU19">
            <v>16639.580000000002</v>
          </cell>
          <cell r="KV19">
            <v>29130.42</v>
          </cell>
          <cell r="KX19">
            <v>16639.580000000002</v>
          </cell>
          <cell r="KY19">
            <v>29130.42</v>
          </cell>
          <cell r="LL19">
            <v>0</v>
          </cell>
          <cell r="LM19">
            <v>0</v>
          </cell>
          <cell r="LP19"/>
          <cell r="LQ19"/>
          <cell r="LT19">
            <v>0</v>
          </cell>
          <cell r="LU19">
            <v>0</v>
          </cell>
          <cell r="LX19"/>
          <cell r="LY19"/>
          <cell r="MS19">
            <v>1671589.1900000004</v>
          </cell>
          <cell r="MT19">
            <v>4757600</v>
          </cell>
          <cell r="MV19">
            <v>65544.639999999985</v>
          </cell>
          <cell r="MW19">
            <v>186550.13</v>
          </cell>
          <cell r="NA19">
            <v>1671589.1900000004</v>
          </cell>
          <cell r="NB19">
            <v>4757600</v>
          </cell>
          <cell r="ND19">
            <v>65544.639999999985</v>
          </cell>
          <cell r="NE19">
            <v>186550.13</v>
          </cell>
          <cell r="NG19">
            <v>0</v>
          </cell>
          <cell r="NH19">
            <v>0</v>
          </cell>
          <cell r="NJ19"/>
          <cell r="NK19"/>
          <cell r="OG19">
            <v>0</v>
          </cell>
          <cell r="OH19">
            <v>0</v>
          </cell>
          <cell r="OI19">
            <v>0</v>
          </cell>
          <cell r="OK19"/>
          <cell r="OL19"/>
          <cell r="OM19"/>
          <cell r="OO19">
            <v>0</v>
          </cell>
          <cell r="OP19">
            <v>0</v>
          </cell>
          <cell r="OQ19">
            <v>17630865.18</v>
          </cell>
          <cell r="OS19">
            <v>0</v>
          </cell>
          <cell r="OT19">
            <v>0</v>
          </cell>
          <cell r="OU19">
            <v>17630865.18</v>
          </cell>
          <cell r="PM19">
            <v>0</v>
          </cell>
          <cell r="PN19">
            <v>0</v>
          </cell>
          <cell r="PR19"/>
          <cell r="PS19"/>
          <cell r="PW19">
            <v>0</v>
          </cell>
          <cell r="PX19">
            <v>0</v>
          </cell>
          <cell r="PZ19">
            <v>0</v>
          </cell>
          <cell r="QA19">
            <v>0</v>
          </cell>
          <cell r="QN19">
            <v>0</v>
          </cell>
          <cell r="QQ19">
            <v>0</v>
          </cell>
          <cell r="RY19">
            <v>0</v>
          </cell>
          <cell r="RZ19">
            <v>0</v>
          </cell>
          <cell r="SB19"/>
          <cell r="SC19"/>
          <cell r="SE19">
            <v>0</v>
          </cell>
          <cell r="SF19">
            <v>0</v>
          </cell>
          <cell r="SH19">
            <v>0</v>
          </cell>
          <cell r="SI19">
            <v>0</v>
          </cell>
          <cell r="SO19">
            <v>0</v>
          </cell>
          <cell r="SU19"/>
          <cell r="SZ19">
            <v>0</v>
          </cell>
          <cell r="TC19">
            <v>0</v>
          </cell>
          <cell r="TG19">
            <v>0</v>
          </cell>
          <cell r="TH19">
            <v>0</v>
          </cell>
          <cell r="TI19">
            <v>0</v>
          </cell>
          <cell r="TJ19">
            <v>0</v>
          </cell>
          <cell r="TK19">
            <v>0</v>
          </cell>
          <cell r="TL19">
            <v>0</v>
          </cell>
          <cell r="TN19"/>
          <cell r="TO19"/>
          <cell r="TP19"/>
          <cell r="TQ19"/>
          <cell r="TR19"/>
          <cell r="TS19"/>
          <cell r="TU19">
            <v>587801.25</v>
          </cell>
          <cell r="TV19">
            <v>11168223.800000001</v>
          </cell>
          <cell r="TW19">
            <v>2262868.42</v>
          </cell>
          <cell r="TX19">
            <v>42994500</v>
          </cell>
          <cell r="TY19">
            <v>0</v>
          </cell>
          <cell r="TZ19">
            <v>0</v>
          </cell>
          <cell r="UB19">
            <v>585990.96</v>
          </cell>
          <cell r="UC19">
            <v>11133827.949999999</v>
          </cell>
          <cell r="UD19">
            <v>2262868.4300000002</v>
          </cell>
          <cell r="UE19">
            <v>42994499.990000002</v>
          </cell>
          <cell r="UF19"/>
          <cell r="UG19"/>
          <cell r="VZ19">
            <v>10276669.999999998</v>
          </cell>
          <cell r="WA19">
            <v>10276670</v>
          </cell>
          <cell r="WB19">
            <v>0</v>
          </cell>
          <cell r="WC19"/>
          <cell r="WD19">
            <v>2948300</v>
          </cell>
          <cell r="WE19">
            <v>2948300</v>
          </cell>
          <cell r="WF19">
            <v>0</v>
          </cell>
          <cell r="WG19"/>
          <cell r="WH19">
            <v>0</v>
          </cell>
          <cell r="WI19"/>
          <cell r="WJ19">
            <v>0</v>
          </cell>
          <cell r="WK19"/>
          <cell r="WL19">
            <v>0</v>
          </cell>
          <cell r="WM19"/>
          <cell r="WN19">
            <v>11508988.789999999</v>
          </cell>
          <cell r="WQ19">
            <v>11204306.67</v>
          </cell>
          <cell r="WT19">
            <v>2128570.86</v>
          </cell>
          <cell r="WW19">
            <v>2128570.8600000003</v>
          </cell>
          <cell r="XB19">
            <v>130200</v>
          </cell>
          <cell r="XE19">
            <v>127335.6</v>
          </cell>
          <cell r="XH19">
            <v>0</v>
          </cell>
          <cell r="XK19">
            <v>0</v>
          </cell>
          <cell r="XN19">
            <v>1348095.69</v>
          </cell>
          <cell r="XQ19">
            <v>1348095.1400000001</v>
          </cell>
          <cell r="XT19">
            <v>23709231</v>
          </cell>
          <cell r="XW19">
            <v>22912074.640000001</v>
          </cell>
          <cell r="XZ19">
            <v>0</v>
          </cell>
          <cell r="YB19">
            <v>0</v>
          </cell>
          <cell r="YD19">
            <v>0</v>
          </cell>
          <cell r="YF19">
            <v>0</v>
          </cell>
          <cell r="YM19">
            <v>0</v>
          </cell>
          <cell r="YN19">
            <v>0</v>
          </cell>
          <cell r="YO19">
            <v>0</v>
          </cell>
          <cell r="YP19">
            <v>0</v>
          </cell>
          <cell r="YQ19">
            <v>0</v>
          </cell>
          <cell r="YR19">
            <v>28448132</v>
          </cell>
          <cell r="YS19">
            <v>0</v>
          </cell>
          <cell r="YT19">
            <v>855436.6</v>
          </cell>
          <cell r="YU19">
            <v>1369374.1700000002</v>
          </cell>
          <cell r="YV19">
            <v>9521838.7599999998</v>
          </cell>
          <cell r="YX19"/>
          <cell r="YY19"/>
          <cell r="YZ19"/>
          <cell r="ZA19"/>
          <cell r="ZB19">
            <v>0</v>
          </cell>
          <cell r="ZC19">
            <v>18220059.789999999</v>
          </cell>
          <cell r="ZD19"/>
          <cell r="ZE19">
            <v>855436.6</v>
          </cell>
          <cell r="ZF19">
            <v>1369374.1700000002</v>
          </cell>
          <cell r="ZG19">
            <v>9521838.7599999998</v>
          </cell>
          <cell r="ZI19">
            <v>3524029.9999999995</v>
          </cell>
          <cell r="ZJ19">
            <v>0</v>
          </cell>
          <cell r="ZK19">
            <v>17974679.800000001</v>
          </cell>
          <cell r="ZL19">
            <v>11693938.050000001</v>
          </cell>
          <cell r="ZM19">
            <v>4164390.2099999995</v>
          </cell>
          <cell r="ZO19">
            <v>3524029.9999999995</v>
          </cell>
          <cell r="ZP19">
            <v>0</v>
          </cell>
          <cell r="ZQ19">
            <v>10889077.960000001</v>
          </cell>
          <cell r="ZR19">
            <v>9191910.3200000003</v>
          </cell>
          <cell r="ZS19">
            <v>4164390.2099999995</v>
          </cell>
        </row>
        <row r="20">
          <cell r="F20">
            <v>24203203</v>
          </cell>
          <cell r="G20">
            <v>24203203</v>
          </cell>
          <cell r="H20">
            <v>21484982.349999998</v>
          </cell>
          <cell r="I20">
            <v>21484982.349999998</v>
          </cell>
          <cell r="N20">
            <v>0</v>
          </cell>
          <cell r="O20">
            <v>0</v>
          </cell>
          <cell r="P20">
            <v>25564250</v>
          </cell>
          <cell r="Q20">
            <v>25564250</v>
          </cell>
          <cell r="AM20">
            <v>300000</v>
          </cell>
          <cell r="AN20">
            <v>700000</v>
          </cell>
          <cell r="AO20"/>
          <cell r="AT20">
            <v>545700</v>
          </cell>
          <cell r="AU20">
            <v>0</v>
          </cell>
          <cell r="BC20">
            <v>46638015.740000002</v>
          </cell>
          <cell r="BD20">
            <v>0</v>
          </cell>
          <cell r="BF20">
            <v>37456924.619999997</v>
          </cell>
          <cell r="BG20"/>
          <cell r="BI20">
            <v>0</v>
          </cell>
          <cell r="BK20"/>
          <cell r="BM20">
            <v>77482340</v>
          </cell>
          <cell r="BO20">
            <v>10094561.300000001</v>
          </cell>
          <cell r="BQ20">
            <v>0</v>
          </cell>
          <cell r="BS20"/>
          <cell r="CG20">
            <v>0</v>
          </cell>
          <cell r="CH20">
            <v>0</v>
          </cell>
          <cell r="CJ20"/>
          <cell r="CK20">
            <v>0</v>
          </cell>
          <cell r="CU20">
            <v>0</v>
          </cell>
          <cell r="CV20">
            <v>0</v>
          </cell>
          <cell r="CX20"/>
          <cell r="CY20">
            <v>0</v>
          </cell>
          <cell r="DA20">
            <v>0</v>
          </cell>
          <cell r="DB20">
            <v>0</v>
          </cell>
          <cell r="DC20">
            <v>0</v>
          </cell>
          <cell r="DD20">
            <v>0</v>
          </cell>
          <cell r="DE20">
            <v>0</v>
          </cell>
          <cell r="DF20">
            <v>0</v>
          </cell>
          <cell r="DH20"/>
          <cell r="DI20"/>
          <cell r="DJ20"/>
          <cell r="DK20"/>
          <cell r="DL20"/>
          <cell r="DM20"/>
          <cell r="DO20">
            <v>0</v>
          </cell>
          <cell r="DP20">
            <v>0</v>
          </cell>
          <cell r="DR20"/>
          <cell r="DS20"/>
          <cell r="DY20">
            <v>0</v>
          </cell>
          <cell r="DZ20">
            <v>0</v>
          </cell>
          <cell r="EC20"/>
          <cell r="ED20"/>
          <cell r="EF20">
            <v>0</v>
          </cell>
          <cell r="EI20">
            <v>0</v>
          </cell>
          <cell r="ES20">
            <v>0</v>
          </cell>
          <cell r="ET20">
            <v>0</v>
          </cell>
          <cell r="EU20">
            <v>0</v>
          </cell>
          <cell r="EW20"/>
          <cell r="EX20"/>
          <cell r="EY20"/>
          <cell r="EZ20">
            <v>0</v>
          </cell>
          <cell r="FC20">
            <v>0</v>
          </cell>
          <cell r="FG20">
            <v>0</v>
          </cell>
          <cell r="FH20">
            <v>0</v>
          </cell>
          <cell r="FJ20"/>
          <cell r="FK20"/>
          <cell r="FM20">
            <v>110521.44</v>
          </cell>
          <cell r="FN20">
            <v>312911.32</v>
          </cell>
          <cell r="FP20">
            <v>110521.44</v>
          </cell>
          <cell r="FQ20">
            <v>312911.32</v>
          </cell>
          <cell r="GJ20">
            <v>0</v>
          </cell>
          <cell r="GM20">
            <v>0</v>
          </cell>
          <cell r="GP20">
            <v>0</v>
          </cell>
          <cell r="GS20">
            <v>0</v>
          </cell>
          <cell r="HA20">
            <v>0</v>
          </cell>
          <cell r="HB20">
            <v>0</v>
          </cell>
          <cell r="HC20">
            <v>0</v>
          </cell>
          <cell r="HE20"/>
          <cell r="HF20"/>
          <cell r="HG20"/>
          <cell r="HI20">
            <v>0</v>
          </cell>
          <cell r="HK20"/>
          <cell r="HP20">
            <v>0</v>
          </cell>
          <cell r="HS20">
            <v>0</v>
          </cell>
          <cell r="HV20">
            <v>0</v>
          </cell>
          <cell r="HY20">
            <v>0</v>
          </cell>
          <cell r="IB20">
            <v>0</v>
          </cell>
          <cell r="IE20">
            <v>0</v>
          </cell>
          <cell r="IT20">
            <v>0</v>
          </cell>
          <cell r="IW20">
            <v>0</v>
          </cell>
          <cell r="IZ20">
            <v>0</v>
          </cell>
          <cell r="JC20">
            <v>0</v>
          </cell>
          <cell r="JJ20">
            <v>0</v>
          </cell>
          <cell r="JM20">
            <v>0</v>
          </cell>
          <cell r="JP20">
            <v>0</v>
          </cell>
          <cell r="JS20">
            <v>0</v>
          </cell>
          <cell r="KU20">
            <v>37768.97</v>
          </cell>
          <cell r="KV20">
            <v>66121.03</v>
          </cell>
          <cell r="KX20">
            <v>37768.97</v>
          </cell>
          <cell r="KY20">
            <v>66121.03</v>
          </cell>
          <cell r="LL20">
            <v>0</v>
          </cell>
          <cell r="LM20">
            <v>0</v>
          </cell>
          <cell r="LP20"/>
          <cell r="LQ20"/>
          <cell r="LT20">
            <v>0</v>
          </cell>
          <cell r="LU20">
            <v>0</v>
          </cell>
          <cell r="LX20"/>
          <cell r="LY20"/>
          <cell r="MS20">
            <v>0</v>
          </cell>
          <cell r="MT20">
            <v>0</v>
          </cell>
          <cell r="MV20">
            <v>21600.03</v>
          </cell>
          <cell r="MW20">
            <v>61477</v>
          </cell>
          <cell r="NA20"/>
          <cell r="NB20"/>
          <cell r="ND20">
            <v>21600.03</v>
          </cell>
          <cell r="NE20">
            <v>61477</v>
          </cell>
          <cell r="NG20">
            <v>0</v>
          </cell>
          <cell r="NH20">
            <v>0</v>
          </cell>
          <cell r="NJ20"/>
          <cell r="NK20"/>
          <cell r="OG20">
            <v>0</v>
          </cell>
          <cell r="OH20">
            <v>0</v>
          </cell>
          <cell r="OI20">
            <v>0</v>
          </cell>
          <cell r="OK20"/>
          <cell r="OL20"/>
          <cell r="OM20"/>
          <cell r="OO20">
            <v>0</v>
          </cell>
          <cell r="OP20">
            <v>0</v>
          </cell>
          <cell r="OQ20">
            <v>9893329.0199999996</v>
          </cell>
          <cell r="OS20">
            <v>0</v>
          </cell>
          <cell r="OT20">
            <v>0</v>
          </cell>
          <cell r="OU20">
            <v>9893329.0199999996</v>
          </cell>
          <cell r="PM20">
            <v>0</v>
          </cell>
          <cell r="PN20">
            <v>0</v>
          </cell>
          <cell r="PR20"/>
          <cell r="PS20"/>
          <cell r="PW20">
            <v>74099.820000000007</v>
          </cell>
          <cell r="PX20">
            <v>1407896.53</v>
          </cell>
          <cell r="PZ20">
            <v>74099.820000000007</v>
          </cell>
          <cell r="QA20">
            <v>1407896.53</v>
          </cell>
          <cell r="QN20">
            <v>0</v>
          </cell>
          <cell r="QQ20">
            <v>0</v>
          </cell>
          <cell r="RY20">
            <v>0</v>
          </cell>
          <cell r="RZ20">
            <v>0</v>
          </cell>
          <cell r="SB20"/>
          <cell r="SC20"/>
          <cell r="SE20">
            <v>0</v>
          </cell>
          <cell r="SF20">
            <v>0</v>
          </cell>
          <cell r="SH20">
            <v>0</v>
          </cell>
          <cell r="SI20">
            <v>0</v>
          </cell>
          <cell r="SO20">
            <v>0</v>
          </cell>
          <cell r="SU20"/>
          <cell r="SZ20">
            <v>0</v>
          </cell>
          <cell r="TC20">
            <v>0</v>
          </cell>
          <cell r="TG20">
            <v>0</v>
          </cell>
          <cell r="TH20">
            <v>0</v>
          </cell>
          <cell r="TI20">
            <v>0</v>
          </cell>
          <cell r="TJ20">
            <v>0</v>
          </cell>
          <cell r="TK20">
            <v>0</v>
          </cell>
          <cell r="TL20">
            <v>0</v>
          </cell>
          <cell r="TN20"/>
          <cell r="TO20"/>
          <cell r="TP20"/>
          <cell r="TQ20"/>
          <cell r="TR20"/>
          <cell r="TS20"/>
          <cell r="TU20">
            <v>0</v>
          </cell>
          <cell r="TV20">
            <v>0</v>
          </cell>
          <cell r="TW20">
            <v>0</v>
          </cell>
          <cell r="TX20">
            <v>0</v>
          </cell>
          <cell r="TY20">
            <v>0</v>
          </cell>
          <cell r="TZ20">
            <v>0</v>
          </cell>
          <cell r="UB20"/>
          <cell r="UC20"/>
          <cell r="UD20"/>
          <cell r="UE20"/>
          <cell r="UF20"/>
          <cell r="UG20"/>
          <cell r="VZ20">
            <v>9033162</v>
          </cell>
          <cell r="WA20">
            <v>8786912.0500000007</v>
          </cell>
          <cell r="WB20">
            <v>0</v>
          </cell>
          <cell r="WC20"/>
          <cell r="WD20">
            <v>1771899.9999999998</v>
          </cell>
          <cell r="WE20">
            <v>1771900</v>
          </cell>
          <cell r="WF20">
            <v>0</v>
          </cell>
          <cell r="WG20"/>
          <cell r="WH20">
            <v>0</v>
          </cell>
          <cell r="WI20"/>
          <cell r="WJ20">
            <v>0</v>
          </cell>
          <cell r="WK20"/>
          <cell r="WL20">
            <v>0</v>
          </cell>
          <cell r="WM20"/>
          <cell r="WN20">
            <v>6189657.3300000001</v>
          </cell>
          <cell r="WQ20">
            <v>6189657.2999999998</v>
          </cell>
          <cell r="WT20">
            <v>1924173.5500000003</v>
          </cell>
          <cell r="WW20">
            <v>1924173.55</v>
          </cell>
          <cell r="XB20">
            <v>182280</v>
          </cell>
          <cell r="XE20">
            <v>182280</v>
          </cell>
          <cell r="XH20">
            <v>0</v>
          </cell>
          <cell r="XK20">
            <v>0</v>
          </cell>
          <cell r="XN20">
            <v>1887333.97</v>
          </cell>
          <cell r="XQ20">
            <v>1887333.95</v>
          </cell>
          <cell r="XT20">
            <v>18039288</v>
          </cell>
          <cell r="XW20">
            <v>17125411.079999998</v>
          </cell>
          <cell r="XZ20">
            <v>0</v>
          </cell>
          <cell r="YB20">
            <v>0</v>
          </cell>
          <cell r="YD20">
            <v>0</v>
          </cell>
          <cell r="YF20">
            <v>0</v>
          </cell>
          <cell r="YM20">
            <v>0</v>
          </cell>
          <cell r="YN20">
            <v>5649890</v>
          </cell>
          <cell r="YO20">
            <v>0</v>
          </cell>
          <cell r="YP20">
            <v>0</v>
          </cell>
          <cell r="YQ20">
            <v>10085600</v>
          </cell>
          <cell r="YR20">
            <v>35427504.490000002</v>
          </cell>
          <cell r="YS20">
            <v>0</v>
          </cell>
          <cell r="YT20">
            <v>657503.42999999993</v>
          </cell>
          <cell r="YU20">
            <v>520046.7</v>
          </cell>
          <cell r="YV20">
            <v>9690881.0599999987</v>
          </cell>
          <cell r="YX20"/>
          <cell r="YY20">
            <v>5648915.6600000001</v>
          </cell>
          <cell r="YZ20"/>
          <cell r="ZA20"/>
          <cell r="ZB20">
            <v>10085600</v>
          </cell>
          <cell r="ZC20">
            <v>10188451.76</v>
          </cell>
          <cell r="ZD20"/>
          <cell r="ZE20">
            <v>657503.42999999993</v>
          </cell>
          <cell r="ZF20">
            <v>520046.7</v>
          </cell>
          <cell r="ZG20">
            <v>9690881.0599999987</v>
          </cell>
          <cell r="ZI20">
            <v>0</v>
          </cell>
          <cell r="ZJ20">
            <v>0</v>
          </cell>
          <cell r="ZK20">
            <v>5291224.71</v>
          </cell>
          <cell r="ZL20">
            <v>0</v>
          </cell>
          <cell r="ZM20">
            <v>3738335.4899999998</v>
          </cell>
          <cell r="ZO20">
            <v>0</v>
          </cell>
          <cell r="ZP20">
            <v>0</v>
          </cell>
          <cell r="ZQ20">
            <v>5291224.71</v>
          </cell>
          <cell r="ZR20"/>
          <cell r="ZS20">
            <v>3738335.4899999998</v>
          </cell>
        </row>
        <row r="21">
          <cell r="F21">
            <v>30656877</v>
          </cell>
          <cell r="G21">
            <v>30656877</v>
          </cell>
          <cell r="H21">
            <v>41624014.210000001</v>
          </cell>
          <cell r="I21">
            <v>41624014.210000001</v>
          </cell>
          <cell r="N21">
            <v>0</v>
          </cell>
          <cell r="O21">
            <v>0</v>
          </cell>
          <cell r="P21">
            <v>30048982</v>
          </cell>
          <cell r="Q21">
            <v>30048982</v>
          </cell>
          <cell r="AM21">
            <v>300000</v>
          </cell>
          <cell r="AN21">
            <v>0</v>
          </cell>
          <cell r="AO21"/>
          <cell r="AT21">
            <v>1070575</v>
          </cell>
          <cell r="AU21">
            <v>0</v>
          </cell>
          <cell r="BC21">
            <v>0</v>
          </cell>
          <cell r="BD21">
            <v>0</v>
          </cell>
          <cell r="BF21"/>
          <cell r="BG21"/>
          <cell r="BI21">
            <v>0</v>
          </cell>
          <cell r="BK21"/>
          <cell r="BM21">
            <v>0</v>
          </cell>
          <cell r="BO21"/>
          <cell r="BQ21">
            <v>0</v>
          </cell>
          <cell r="BS21"/>
          <cell r="CG21">
            <v>0</v>
          </cell>
          <cell r="CH21">
            <v>0</v>
          </cell>
          <cell r="CJ21"/>
          <cell r="CK21">
            <v>0</v>
          </cell>
          <cell r="CU21">
            <v>0</v>
          </cell>
          <cell r="CV21">
            <v>0</v>
          </cell>
          <cell r="CX21"/>
          <cell r="CY21">
            <v>0</v>
          </cell>
          <cell r="DA21">
            <v>0</v>
          </cell>
          <cell r="DB21">
            <v>0</v>
          </cell>
          <cell r="DC21">
            <v>0</v>
          </cell>
          <cell r="DD21">
            <v>0</v>
          </cell>
          <cell r="DE21">
            <v>0</v>
          </cell>
          <cell r="DF21">
            <v>0</v>
          </cell>
          <cell r="DH21"/>
          <cell r="DI21"/>
          <cell r="DJ21"/>
          <cell r="DK21"/>
          <cell r="DL21"/>
          <cell r="DM21"/>
          <cell r="DO21">
            <v>0</v>
          </cell>
          <cell r="DP21">
            <v>0</v>
          </cell>
          <cell r="DR21"/>
          <cell r="DS21"/>
          <cell r="DY21">
            <v>0</v>
          </cell>
          <cell r="DZ21">
            <v>0</v>
          </cell>
          <cell r="EC21"/>
          <cell r="ED21"/>
          <cell r="EF21">
            <v>0</v>
          </cell>
          <cell r="EI21">
            <v>0</v>
          </cell>
          <cell r="ES21">
            <v>0</v>
          </cell>
          <cell r="ET21">
            <v>0</v>
          </cell>
          <cell r="EU21">
            <v>0</v>
          </cell>
          <cell r="EW21"/>
          <cell r="EX21"/>
          <cell r="EY21"/>
          <cell r="EZ21">
            <v>0</v>
          </cell>
          <cell r="FC21">
            <v>0</v>
          </cell>
          <cell r="FG21">
            <v>0</v>
          </cell>
          <cell r="FH21">
            <v>0</v>
          </cell>
          <cell r="FJ21"/>
          <cell r="FK21"/>
          <cell r="FM21">
            <v>200582.08999999997</v>
          </cell>
          <cell r="FN21">
            <v>567893.5</v>
          </cell>
          <cell r="FP21">
            <v>200582.08999999997</v>
          </cell>
          <cell r="FQ21">
            <v>567893.5</v>
          </cell>
          <cell r="GJ21">
            <v>0</v>
          </cell>
          <cell r="GM21">
            <v>0</v>
          </cell>
          <cell r="GP21">
            <v>0</v>
          </cell>
          <cell r="GS21">
            <v>0</v>
          </cell>
          <cell r="HA21">
            <v>0</v>
          </cell>
          <cell r="HB21">
            <v>0</v>
          </cell>
          <cell r="HC21">
            <v>0</v>
          </cell>
          <cell r="HE21"/>
          <cell r="HF21"/>
          <cell r="HG21"/>
          <cell r="HI21">
            <v>0</v>
          </cell>
          <cell r="HK21"/>
          <cell r="HP21">
            <v>0</v>
          </cell>
          <cell r="HS21">
            <v>0</v>
          </cell>
          <cell r="HV21">
            <v>0</v>
          </cell>
          <cell r="HY21">
            <v>0</v>
          </cell>
          <cell r="IB21">
            <v>0</v>
          </cell>
          <cell r="IE21">
            <v>0</v>
          </cell>
          <cell r="IT21">
            <v>0</v>
          </cell>
          <cell r="IW21">
            <v>0</v>
          </cell>
          <cell r="IZ21">
            <v>0</v>
          </cell>
          <cell r="JC21">
            <v>0</v>
          </cell>
          <cell r="JJ21">
            <v>0</v>
          </cell>
          <cell r="JM21">
            <v>0</v>
          </cell>
          <cell r="JP21">
            <v>0</v>
          </cell>
          <cell r="JS21">
            <v>0</v>
          </cell>
          <cell r="KU21">
            <v>49009.86</v>
          </cell>
          <cell r="KV21">
            <v>85800.14</v>
          </cell>
          <cell r="KX21">
            <v>49009.86</v>
          </cell>
          <cell r="KY21">
            <v>85800.14</v>
          </cell>
          <cell r="LL21">
            <v>0</v>
          </cell>
          <cell r="LM21">
            <v>0</v>
          </cell>
          <cell r="LP21"/>
          <cell r="LQ21"/>
          <cell r="LT21">
            <v>0</v>
          </cell>
          <cell r="LU21">
            <v>0</v>
          </cell>
          <cell r="LX21"/>
          <cell r="LY21"/>
          <cell r="MS21">
            <v>0</v>
          </cell>
          <cell r="MT21">
            <v>0</v>
          </cell>
          <cell r="MV21">
            <v>41042.409999999989</v>
          </cell>
          <cell r="MW21">
            <v>116813.02</v>
          </cell>
          <cell r="NA21"/>
          <cell r="NB21"/>
          <cell r="ND21">
            <v>41042.409999999989</v>
          </cell>
          <cell r="NE21">
            <v>116813.02</v>
          </cell>
          <cell r="NG21">
            <v>0</v>
          </cell>
          <cell r="NH21">
            <v>0</v>
          </cell>
          <cell r="NJ21"/>
          <cell r="NK21"/>
          <cell r="OG21">
            <v>0</v>
          </cell>
          <cell r="OH21">
            <v>0</v>
          </cell>
          <cell r="OI21">
            <v>0</v>
          </cell>
          <cell r="OK21"/>
          <cell r="OL21"/>
          <cell r="OM21"/>
          <cell r="OO21">
            <v>0</v>
          </cell>
          <cell r="OP21">
            <v>0</v>
          </cell>
          <cell r="OQ21">
            <v>18504809.469999999</v>
          </cell>
          <cell r="OS21">
            <v>0</v>
          </cell>
          <cell r="OT21">
            <v>0</v>
          </cell>
          <cell r="OU21">
            <v>18504809.469999999</v>
          </cell>
          <cell r="PM21">
            <v>0</v>
          </cell>
          <cell r="PN21">
            <v>0</v>
          </cell>
          <cell r="PR21"/>
          <cell r="PS21"/>
          <cell r="PW21">
            <v>0</v>
          </cell>
          <cell r="PX21">
            <v>0</v>
          </cell>
          <cell r="PZ21">
            <v>0</v>
          </cell>
          <cell r="QA21">
            <v>0</v>
          </cell>
          <cell r="QN21">
            <v>0</v>
          </cell>
          <cell r="QQ21">
            <v>0</v>
          </cell>
          <cell r="RY21">
            <v>0</v>
          </cell>
          <cell r="RZ21">
            <v>0</v>
          </cell>
          <cell r="SB21"/>
          <cell r="SC21"/>
          <cell r="SE21">
            <v>0</v>
          </cell>
          <cell r="SF21">
            <v>0</v>
          </cell>
          <cell r="SH21">
            <v>0</v>
          </cell>
          <cell r="SI21">
            <v>0</v>
          </cell>
          <cell r="SO21">
            <v>0</v>
          </cell>
          <cell r="SU21"/>
          <cell r="SZ21">
            <v>0</v>
          </cell>
          <cell r="TC21">
            <v>0</v>
          </cell>
          <cell r="TG21">
            <v>0</v>
          </cell>
          <cell r="TH21">
            <v>0</v>
          </cell>
          <cell r="TI21">
            <v>0</v>
          </cell>
          <cell r="TJ21">
            <v>0</v>
          </cell>
          <cell r="TK21">
            <v>0</v>
          </cell>
          <cell r="TL21">
            <v>0</v>
          </cell>
          <cell r="TN21"/>
          <cell r="TO21"/>
          <cell r="TP21"/>
          <cell r="TQ21"/>
          <cell r="TR21"/>
          <cell r="TS21"/>
          <cell r="TU21">
            <v>0</v>
          </cell>
          <cell r="TV21">
            <v>0</v>
          </cell>
          <cell r="TW21">
            <v>0</v>
          </cell>
          <cell r="TX21">
            <v>0</v>
          </cell>
          <cell r="TY21">
            <v>0</v>
          </cell>
          <cell r="TZ21">
            <v>0</v>
          </cell>
          <cell r="UB21"/>
          <cell r="UC21"/>
          <cell r="UD21"/>
          <cell r="UE21"/>
          <cell r="UF21"/>
          <cell r="UG21"/>
          <cell r="VZ21">
            <v>15826605.000000002</v>
          </cell>
          <cell r="WA21">
            <v>15270328.689999999</v>
          </cell>
          <cell r="WB21">
            <v>0</v>
          </cell>
          <cell r="WC21"/>
          <cell r="WD21">
            <v>2790200.0000000005</v>
          </cell>
          <cell r="WE21">
            <v>2790200</v>
          </cell>
          <cell r="WF21">
            <v>0</v>
          </cell>
          <cell r="WG21"/>
          <cell r="WH21">
            <v>0</v>
          </cell>
          <cell r="WI21"/>
          <cell r="WJ21">
            <v>0</v>
          </cell>
          <cell r="WK21"/>
          <cell r="WL21">
            <v>0</v>
          </cell>
          <cell r="WM21"/>
          <cell r="WN21">
            <v>11155786.65</v>
          </cell>
          <cell r="WQ21">
            <v>11155786.65</v>
          </cell>
          <cell r="WT21">
            <v>3257628.8700000006</v>
          </cell>
          <cell r="WW21">
            <v>3257628.87</v>
          </cell>
          <cell r="XB21">
            <v>130200</v>
          </cell>
          <cell r="XE21">
            <v>126712.77</v>
          </cell>
          <cell r="XH21">
            <v>0</v>
          </cell>
          <cell r="XK21">
            <v>0</v>
          </cell>
          <cell r="XN21">
            <v>1348095.69</v>
          </cell>
          <cell r="XQ21">
            <v>1348095.65</v>
          </cell>
          <cell r="XT21">
            <v>24481443</v>
          </cell>
          <cell r="XW21">
            <v>24310384.879999999</v>
          </cell>
          <cell r="XZ21">
            <v>0</v>
          </cell>
          <cell r="YB21">
            <v>0</v>
          </cell>
          <cell r="YD21">
            <v>0</v>
          </cell>
          <cell r="YF21">
            <v>0</v>
          </cell>
          <cell r="YM21">
            <v>0</v>
          </cell>
          <cell r="YN21">
            <v>18869680</v>
          </cell>
          <cell r="YO21">
            <v>0</v>
          </cell>
          <cell r="YP21">
            <v>0</v>
          </cell>
          <cell r="YQ21">
            <v>0</v>
          </cell>
          <cell r="YR21">
            <v>18030732.199999999</v>
          </cell>
          <cell r="YS21">
            <v>0</v>
          </cell>
          <cell r="YT21">
            <v>906966.87</v>
          </cell>
          <cell r="YU21">
            <v>1361415.79</v>
          </cell>
          <cell r="YV21">
            <v>10744210.17</v>
          </cell>
          <cell r="YX21"/>
          <cell r="YY21">
            <v>3818898.18</v>
          </cell>
          <cell r="YZ21"/>
          <cell r="ZA21"/>
          <cell r="ZB21">
            <v>0</v>
          </cell>
          <cell r="ZC21">
            <v>15938899.050000001</v>
          </cell>
          <cell r="ZD21"/>
          <cell r="ZE21">
            <v>906966.87</v>
          </cell>
          <cell r="ZF21">
            <v>1361415.79</v>
          </cell>
          <cell r="ZG21">
            <v>10744210.17</v>
          </cell>
          <cell r="ZI21">
            <v>1034493.8099999999</v>
          </cell>
          <cell r="ZJ21">
            <v>0</v>
          </cell>
          <cell r="ZK21">
            <v>5848662</v>
          </cell>
          <cell r="ZL21">
            <v>26035472.510000002</v>
          </cell>
          <cell r="ZM21">
            <v>4748116.45</v>
          </cell>
          <cell r="ZO21">
            <v>1034493.8099999999</v>
          </cell>
          <cell r="ZP21">
            <v>0</v>
          </cell>
          <cell r="ZQ21">
            <v>5836599.0499999998</v>
          </cell>
          <cell r="ZR21">
            <v>25752618.579999998</v>
          </cell>
          <cell r="ZS21">
            <v>4748116.45</v>
          </cell>
        </row>
        <row r="22">
          <cell r="F22">
            <v>59630205</v>
          </cell>
          <cell r="G22">
            <v>59630205</v>
          </cell>
          <cell r="H22">
            <v>53609761.189999998</v>
          </cell>
          <cell r="I22">
            <v>53609761.189999998</v>
          </cell>
          <cell r="N22">
            <v>82200000</v>
          </cell>
          <cell r="O22">
            <v>82200000</v>
          </cell>
          <cell r="P22">
            <v>77516953</v>
          </cell>
          <cell r="Q22">
            <v>77516953</v>
          </cell>
          <cell r="AM22">
            <v>0</v>
          </cell>
          <cell r="AN22">
            <v>500000</v>
          </cell>
          <cell r="AO22"/>
          <cell r="AT22">
            <v>0</v>
          </cell>
          <cell r="AU22">
            <v>1500000</v>
          </cell>
          <cell r="BC22">
            <v>45439098.659999996</v>
          </cell>
          <cell r="BD22">
            <v>0</v>
          </cell>
          <cell r="BF22">
            <v>42438910.229999997</v>
          </cell>
          <cell r="BG22"/>
          <cell r="BI22">
            <v>0</v>
          </cell>
          <cell r="BK22"/>
          <cell r="BM22">
            <v>0</v>
          </cell>
          <cell r="BO22"/>
          <cell r="BQ22">
            <v>79297480.089999989</v>
          </cell>
          <cell r="BS22">
            <v>79297480.089999989</v>
          </cell>
          <cell r="CG22">
            <v>0</v>
          </cell>
          <cell r="CH22">
            <v>83325000</v>
          </cell>
          <cell r="CJ22"/>
          <cell r="CK22">
            <v>83325000</v>
          </cell>
          <cell r="CU22">
            <v>0</v>
          </cell>
          <cell r="CV22">
            <v>54003469.530000001</v>
          </cell>
          <cell r="CX22"/>
          <cell r="CY22">
            <v>54003469.530000001</v>
          </cell>
          <cell r="DA22">
            <v>0</v>
          </cell>
          <cell r="DB22">
            <v>0</v>
          </cell>
          <cell r="DC22">
            <v>0</v>
          </cell>
          <cell r="DD22">
            <v>0</v>
          </cell>
          <cell r="DE22">
            <v>0</v>
          </cell>
          <cell r="DF22">
            <v>0</v>
          </cell>
          <cell r="DH22"/>
          <cell r="DI22"/>
          <cell r="DJ22"/>
          <cell r="DK22"/>
          <cell r="DL22"/>
          <cell r="DM22"/>
          <cell r="DO22">
            <v>0</v>
          </cell>
          <cell r="DP22">
            <v>0</v>
          </cell>
          <cell r="DR22"/>
          <cell r="DS22"/>
          <cell r="DY22">
            <v>0</v>
          </cell>
          <cell r="DZ22">
            <v>0</v>
          </cell>
          <cell r="EC22"/>
          <cell r="ED22"/>
          <cell r="EF22">
            <v>0</v>
          </cell>
          <cell r="EI22">
            <v>0</v>
          </cell>
          <cell r="ES22">
            <v>0</v>
          </cell>
          <cell r="ET22">
            <v>0</v>
          </cell>
          <cell r="EU22">
            <v>0</v>
          </cell>
          <cell r="EW22"/>
          <cell r="EX22"/>
          <cell r="EY22"/>
          <cell r="EZ22">
            <v>0</v>
          </cell>
          <cell r="FC22">
            <v>0</v>
          </cell>
          <cell r="FG22">
            <v>0</v>
          </cell>
          <cell r="FH22">
            <v>0</v>
          </cell>
          <cell r="FJ22"/>
          <cell r="FK22"/>
          <cell r="FM22">
            <v>0</v>
          </cell>
          <cell r="FN22">
            <v>0</v>
          </cell>
          <cell r="FP22"/>
          <cell r="FQ22"/>
          <cell r="GJ22">
            <v>0</v>
          </cell>
          <cell r="GM22">
            <v>0</v>
          </cell>
          <cell r="GP22">
            <v>0</v>
          </cell>
          <cell r="GS22">
            <v>0</v>
          </cell>
          <cell r="HA22">
            <v>0</v>
          </cell>
          <cell r="HB22">
            <v>0</v>
          </cell>
          <cell r="HC22">
            <v>0</v>
          </cell>
          <cell r="HE22"/>
          <cell r="HF22"/>
          <cell r="HG22"/>
          <cell r="HI22">
            <v>0</v>
          </cell>
          <cell r="HK22"/>
          <cell r="HP22">
            <v>0</v>
          </cell>
          <cell r="HS22">
            <v>0</v>
          </cell>
          <cell r="HV22">
            <v>0</v>
          </cell>
          <cell r="HY22">
            <v>0</v>
          </cell>
          <cell r="IB22">
            <v>0</v>
          </cell>
          <cell r="IE22">
            <v>0</v>
          </cell>
          <cell r="IT22">
            <v>0</v>
          </cell>
          <cell r="IW22">
            <v>0</v>
          </cell>
          <cell r="IZ22">
            <v>0</v>
          </cell>
          <cell r="JC22">
            <v>0</v>
          </cell>
          <cell r="JJ22">
            <v>0</v>
          </cell>
          <cell r="JM22">
            <v>0</v>
          </cell>
          <cell r="JP22">
            <v>0</v>
          </cell>
          <cell r="JS22">
            <v>0</v>
          </cell>
          <cell r="KU22">
            <v>56877.03</v>
          </cell>
          <cell r="KV22">
            <v>99572.97</v>
          </cell>
          <cell r="KX22">
            <v>56877.03</v>
          </cell>
          <cell r="KY22">
            <v>99572.97</v>
          </cell>
          <cell r="LL22">
            <v>0</v>
          </cell>
          <cell r="LM22">
            <v>0</v>
          </cell>
          <cell r="LP22"/>
          <cell r="LQ22"/>
          <cell r="LT22">
            <v>0</v>
          </cell>
          <cell r="LU22">
            <v>0</v>
          </cell>
          <cell r="LX22"/>
          <cell r="LY22"/>
          <cell r="MS22">
            <v>0</v>
          </cell>
          <cell r="MT22">
            <v>0</v>
          </cell>
          <cell r="MV22">
            <v>33625.240000000005</v>
          </cell>
          <cell r="MW22">
            <v>95702.61</v>
          </cell>
          <cell r="NA22"/>
          <cell r="NB22"/>
          <cell r="ND22">
            <v>33625.240000000005</v>
          </cell>
          <cell r="NE22">
            <v>95702.61</v>
          </cell>
          <cell r="NG22">
            <v>11771.349999999991</v>
          </cell>
          <cell r="NH22">
            <v>33503.06</v>
          </cell>
          <cell r="NJ22">
            <v>11771.349999999991</v>
          </cell>
          <cell r="NK22">
            <v>33503.06</v>
          </cell>
          <cell r="OG22">
            <v>0</v>
          </cell>
          <cell r="OH22">
            <v>0</v>
          </cell>
          <cell r="OI22">
            <v>0</v>
          </cell>
          <cell r="OK22"/>
          <cell r="OL22"/>
          <cell r="OM22"/>
          <cell r="OO22">
            <v>821052.83999999985</v>
          </cell>
          <cell r="OP22">
            <v>15600000</v>
          </cell>
          <cell r="OQ22">
            <v>0</v>
          </cell>
          <cell r="OS22">
            <v>821052.83999999985</v>
          </cell>
          <cell r="OT22">
            <v>15600000</v>
          </cell>
          <cell r="OU22">
            <v>0</v>
          </cell>
          <cell r="PM22">
            <v>0</v>
          </cell>
          <cell r="PN22">
            <v>0</v>
          </cell>
          <cell r="PR22"/>
          <cell r="PS22"/>
          <cell r="PW22">
            <v>0</v>
          </cell>
          <cell r="PX22">
            <v>0</v>
          </cell>
          <cell r="PZ22">
            <v>0</v>
          </cell>
          <cell r="QA22">
            <v>0</v>
          </cell>
          <cell r="QN22">
            <v>0</v>
          </cell>
          <cell r="QQ22">
            <v>0</v>
          </cell>
          <cell r="RY22">
            <v>0</v>
          </cell>
          <cell r="RZ22">
            <v>0</v>
          </cell>
          <cell r="SB22"/>
          <cell r="SC22"/>
          <cell r="SE22">
            <v>0</v>
          </cell>
          <cell r="SF22">
            <v>0</v>
          </cell>
          <cell r="SH22">
            <v>0</v>
          </cell>
          <cell r="SI22">
            <v>0</v>
          </cell>
          <cell r="SO22">
            <v>20000000</v>
          </cell>
          <cell r="SU22">
            <v>20000000</v>
          </cell>
          <cell r="SZ22">
            <v>0</v>
          </cell>
          <cell r="TC22">
            <v>0</v>
          </cell>
          <cell r="TG22">
            <v>0</v>
          </cell>
          <cell r="TH22">
            <v>0</v>
          </cell>
          <cell r="TI22">
            <v>0</v>
          </cell>
          <cell r="TJ22">
            <v>0</v>
          </cell>
          <cell r="TN22"/>
          <cell r="TO22"/>
          <cell r="TP22"/>
          <cell r="TQ22"/>
          <cell r="TU22">
            <v>0</v>
          </cell>
          <cell r="TV22">
            <v>0</v>
          </cell>
          <cell r="TW22">
            <v>186619.25</v>
          </cell>
          <cell r="TX22">
            <v>3545765.71</v>
          </cell>
          <cell r="UB22"/>
          <cell r="UC22"/>
          <cell r="UD22">
            <v>186619.25</v>
          </cell>
          <cell r="UE22">
            <v>3545765.71</v>
          </cell>
          <cell r="VZ22">
            <v>12487303.000000002</v>
          </cell>
          <cell r="WA22">
            <v>12487303</v>
          </cell>
          <cell r="WB22">
            <v>0</v>
          </cell>
          <cell r="WC22"/>
          <cell r="WD22">
            <v>2709100.0000000005</v>
          </cell>
          <cell r="WE22">
            <v>2355660.3099999996</v>
          </cell>
          <cell r="WF22">
            <v>0</v>
          </cell>
          <cell r="WG22"/>
          <cell r="WH22">
            <v>0</v>
          </cell>
          <cell r="WI22"/>
          <cell r="WJ22">
            <v>0</v>
          </cell>
          <cell r="WK22"/>
          <cell r="WL22">
            <v>0</v>
          </cell>
          <cell r="WM22"/>
          <cell r="WN22">
            <v>11584181.789999999</v>
          </cell>
          <cell r="WQ22">
            <v>11568605</v>
          </cell>
          <cell r="WT22">
            <v>3456278.35</v>
          </cell>
          <cell r="WW22">
            <v>3456278.35</v>
          </cell>
          <cell r="XB22">
            <v>156240</v>
          </cell>
          <cell r="XE22">
            <v>137950.01</v>
          </cell>
          <cell r="XH22">
            <v>0</v>
          </cell>
          <cell r="XK22">
            <v>0</v>
          </cell>
          <cell r="XN22">
            <v>1617714.8299999998</v>
          </cell>
          <cell r="XQ22">
            <v>1617714.65</v>
          </cell>
          <cell r="XT22">
            <v>21982734</v>
          </cell>
          <cell r="XW22">
            <v>21837829.84</v>
          </cell>
          <cell r="XZ22">
            <v>0</v>
          </cell>
          <cell r="YB22">
            <v>0</v>
          </cell>
          <cell r="YD22">
            <v>27167689.879999999</v>
          </cell>
          <cell r="YF22">
            <v>27167689.879999999</v>
          </cell>
          <cell r="YM22">
            <v>0</v>
          </cell>
          <cell r="YN22">
            <v>0</v>
          </cell>
          <cell r="YO22">
            <v>0</v>
          </cell>
          <cell r="YP22">
            <v>0</v>
          </cell>
          <cell r="YQ22">
            <v>10950000</v>
          </cell>
          <cell r="YR22">
            <v>54357337.200000003</v>
          </cell>
          <cell r="YS22">
            <v>0</v>
          </cell>
          <cell r="YT22">
            <v>872307.65</v>
          </cell>
          <cell r="YU22">
            <v>1351690.5899999999</v>
          </cell>
          <cell r="YV22">
            <v>8396143.3000000007</v>
          </cell>
          <cell r="YX22"/>
          <cell r="YY22"/>
          <cell r="YZ22"/>
          <cell r="ZA22"/>
          <cell r="ZB22">
            <v>10950000</v>
          </cell>
          <cell r="ZC22">
            <v>54357337.200000003</v>
          </cell>
          <cell r="ZD22"/>
          <cell r="ZE22">
            <v>872307.65</v>
          </cell>
          <cell r="ZF22">
            <v>1351690.5899999999</v>
          </cell>
          <cell r="ZG22">
            <v>8396143.3000000007</v>
          </cell>
          <cell r="ZI22">
            <v>0</v>
          </cell>
          <cell r="ZJ22">
            <v>0</v>
          </cell>
          <cell r="ZK22">
            <v>0</v>
          </cell>
          <cell r="ZL22">
            <v>3145111.6</v>
          </cell>
          <cell r="ZM22">
            <v>6270654.2699999996</v>
          </cell>
          <cell r="ZO22">
            <v>0</v>
          </cell>
          <cell r="ZP22">
            <v>0</v>
          </cell>
          <cell r="ZQ22"/>
          <cell r="ZR22">
            <v>3145111.6</v>
          </cell>
          <cell r="ZS22">
            <v>6270654.2699999996</v>
          </cell>
        </row>
        <row r="23">
          <cell r="F23">
            <v>17781373</v>
          </cell>
          <cell r="G23">
            <v>17781373</v>
          </cell>
          <cell r="H23">
            <v>8135482.1899999995</v>
          </cell>
          <cell r="I23">
            <v>8135482.1899999995</v>
          </cell>
          <cell r="N23">
            <v>0</v>
          </cell>
          <cell r="O23">
            <v>0</v>
          </cell>
          <cell r="P23">
            <v>26520227</v>
          </cell>
          <cell r="Q23">
            <v>26520227</v>
          </cell>
          <cell r="AM23">
            <v>0</v>
          </cell>
          <cell r="AN23">
            <v>0</v>
          </cell>
          <cell r="AO23"/>
          <cell r="AT23">
            <v>1243125</v>
          </cell>
          <cell r="AU23">
            <v>0</v>
          </cell>
          <cell r="BC23">
            <v>18553267.010000002</v>
          </cell>
          <cell r="BD23">
            <v>0</v>
          </cell>
          <cell r="BF23">
            <v>16862214.059999999</v>
          </cell>
          <cell r="BG23"/>
          <cell r="BI23">
            <v>0</v>
          </cell>
          <cell r="BK23"/>
          <cell r="BM23">
            <v>0</v>
          </cell>
          <cell r="BO23"/>
          <cell r="BQ23">
            <v>0</v>
          </cell>
          <cell r="BS23"/>
          <cell r="CG23">
            <v>0</v>
          </cell>
          <cell r="CH23">
            <v>0</v>
          </cell>
          <cell r="CJ23"/>
          <cell r="CK23">
            <v>0</v>
          </cell>
          <cell r="CU23">
            <v>0</v>
          </cell>
          <cell r="CV23">
            <v>0</v>
          </cell>
          <cell r="CX23"/>
          <cell r="CY23">
            <v>0</v>
          </cell>
          <cell r="DA23">
            <v>0</v>
          </cell>
          <cell r="DB23">
            <v>0</v>
          </cell>
          <cell r="DC23">
            <v>0</v>
          </cell>
          <cell r="DD23">
            <v>0</v>
          </cell>
          <cell r="DE23">
            <v>0</v>
          </cell>
          <cell r="DF23">
            <v>0</v>
          </cell>
          <cell r="DH23"/>
          <cell r="DI23"/>
          <cell r="DJ23"/>
          <cell r="DK23"/>
          <cell r="DL23"/>
          <cell r="DM23"/>
          <cell r="DO23">
            <v>0</v>
          </cell>
          <cell r="DP23">
            <v>0</v>
          </cell>
          <cell r="DR23"/>
          <cell r="DS23"/>
          <cell r="DY23">
            <v>0</v>
          </cell>
          <cell r="DZ23">
            <v>0</v>
          </cell>
          <cell r="EC23"/>
          <cell r="ED23"/>
          <cell r="EF23">
            <v>0</v>
          </cell>
          <cell r="EI23">
            <v>0</v>
          </cell>
          <cell r="ES23">
            <v>0</v>
          </cell>
          <cell r="ET23">
            <v>0</v>
          </cell>
          <cell r="EU23">
            <v>0</v>
          </cell>
          <cell r="EW23"/>
          <cell r="EX23"/>
          <cell r="EY23"/>
          <cell r="EZ23">
            <v>0</v>
          </cell>
          <cell r="FC23">
            <v>0</v>
          </cell>
          <cell r="FG23">
            <v>0</v>
          </cell>
          <cell r="FH23">
            <v>0</v>
          </cell>
          <cell r="FJ23"/>
          <cell r="FK23"/>
          <cell r="FM23">
            <v>0</v>
          </cell>
          <cell r="FN23">
            <v>0</v>
          </cell>
          <cell r="FP23"/>
          <cell r="FQ23"/>
          <cell r="GJ23">
            <v>0</v>
          </cell>
          <cell r="GM23">
            <v>0</v>
          </cell>
          <cell r="GP23">
            <v>0</v>
          </cell>
          <cell r="GS23">
            <v>0</v>
          </cell>
          <cell r="HA23">
            <v>0</v>
          </cell>
          <cell r="HB23">
            <v>0</v>
          </cell>
          <cell r="HC23">
            <v>0</v>
          </cell>
          <cell r="HE23"/>
          <cell r="HF23"/>
          <cell r="HG23"/>
          <cell r="HI23">
            <v>0</v>
          </cell>
          <cell r="HK23"/>
          <cell r="HP23">
            <v>0</v>
          </cell>
          <cell r="HS23">
            <v>0</v>
          </cell>
          <cell r="HV23">
            <v>0</v>
          </cell>
          <cell r="HY23">
            <v>0</v>
          </cell>
          <cell r="IB23">
            <v>0</v>
          </cell>
          <cell r="IE23">
            <v>0</v>
          </cell>
          <cell r="IT23">
            <v>0</v>
          </cell>
          <cell r="IW23">
            <v>0</v>
          </cell>
          <cell r="IZ23">
            <v>0</v>
          </cell>
          <cell r="JC23">
            <v>0</v>
          </cell>
          <cell r="JJ23">
            <v>0</v>
          </cell>
          <cell r="JM23">
            <v>0</v>
          </cell>
          <cell r="JP23">
            <v>0</v>
          </cell>
          <cell r="JS23">
            <v>0</v>
          </cell>
          <cell r="KU23">
            <v>37012.79</v>
          </cell>
          <cell r="KV23">
            <v>64797.21</v>
          </cell>
          <cell r="KX23">
            <v>37012.79</v>
          </cell>
          <cell r="KY23">
            <v>64797.21</v>
          </cell>
          <cell r="LL23">
            <v>0</v>
          </cell>
          <cell r="LM23">
            <v>0</v>
          </cell>
          <cell r="LP23"/>
          <cell r="LQ23"/>
          <cell r="LT23">
            <v>0</v>
          </cell>
          <cell r="LU23">
            <v>0</v>
          </cell>
          <cell r="LX23"/>
          <cell r="LY23"/>
          <cell r="MS23">
            <v>0</v>
          </cell>
          <cell r="MT23">
            <v>0</v>
          </cell>
          <cell r="MV23">
            <v>22494.020000000004</v>
          </cell>
          <cell r="MW23">
            <v>64021.45</v>
          </cell>
          <cell r="NA23"/>
          <cell r="NB23"/>
          <cell r="ND23">
            <v>22494.020000000004</v>
          </cell>
          <cell r="NE23">
            <v>64021.45</v>
          </cell>
          <cell r="NG23">
            <v>0</v>
          </cell>
          <cell r="NH23">
            <v>0</v>
          </cell>
          <cell r="NJ23"/>
          <cell r="NK23"/>
          <cell r="OG23">
            <v>0</v>
          </cell>
          <cell r="OH23">
            <v>0</v>
          </cell>
          <cell r="OI23">
            <v>0</v>
          </cell>
          <cell r="OK23"/>
          <cell r="OL23"/>
          <cell r="OM23"/>
          <cell r="OO23">
            <v>0</v>
          </cell>
          <cell r="OP23">
            <v>0</v>
          </cell>
          <cell r="OQ23">
            <v>7388479.1600000001</v>
          </cell>
          <cell r="OS23">
            <v>0</v>
          </cell>
          <cell r="OT23">
            <v>0</v>
          </cell>
          <cell r="OU23">
            <v>7388479.1600000001</v>
          </cell>
          <cell r="PM23">
            <v>0</v>
          </cell>
          <cell r="PN23">
            <v>0</v>
          </cell>
          <cell r="PR23"/>
          <cell r="PS23"/>
          <cell r="PW23">
            <v>72457.149999999994</v>
          </cell>
          <cell r="PX23">
            <v>1376685.73</v>
          </cell>
          <cell r="PZ23">
            <v>72457.149999999994</v>
          </cell>
          <cell r="QA23">
            <v>1376685.73</v>
          </cell>
          <cell r="QN23">
            <v>0</v>
          </cell>
          <cell r="QQ23">
            <v>0</v>
          </cell>
          <cell r="RY23">
            <v>0</v>
          </cell>
          <cell r="RZ23">
            <v>0</v>
          </cell>
          <cell r="SB23"/>
          <cell r="SC23"/>
          <cell r="SE23">
            <v>7020</v>
          </cell>
          <cell r="SF23">
            <v>19980</v>
          </cell>
          <cell r="SH23"/>
          <cell r="SI23"/>
          <cell r="SO23">
            <v>0</v>
          </cell>
          <cell r="SU23"/>
          <cell r="SZ23">
            <v>0</v>
          </cell>
          <cell r="TC23">
            <v>0</v>
          </cell>
          <cell r="TG23">
            <v>0</v>
          </cell>
          <cell r="TH23">
            <v>0</v>
          </cell>
          <cell r="TI23">
            <v>0</v>
          </cell>
          <cell r="TJ23">
            <v>0</v>
          </cell>
          <cell r="TK23">
            <v>0</v>
          </cell>
          <cell r="TL23">
            <v>0</v>
          </cell>
          <cell r="TN23"/>
          <cell r="TO23"/>
          <cell r="TP23"/>
          <cell r="TQ23"/>
          <cell r="TR23"/>
          <cell r="TS23"/>
          <cell r="TU23">
            <v>629010.56999999995</v>
          </cell>
          <cell r="TV23">
            <v>11951200.25</v>
          </cell>
          <cell r="TW23">
            <v>0</v>
          </cell>
          <cell r="TX23">
            <v>0</v>
          </cell>
          <cell r="TY23">
            <v>0</v>
          </cell>
          <cell r="TZ23">
            <v>0</v>
          </cell>
          <cell r="UB23">
            <v>609172.56999999995</v>
          </cell>
          <cell r="UC23">
            <v>11574278.91</v>
          </cell>
          <cell r="UD23"/>
          <cell r="UE23"/>
          <cell r="UF23"/>
          <cell r="UG23"/>
          <cell r="VZ23">
            <v>9312319</v>
          </cell>
          <cell r="WA23">
            <v>9307053.3100000005</v>
          </cell>
          <cell r="WB23">
            <v>0</v>
          </cell>
          <cell r="WC23"/>
          <cell r="WD23">
            <v>1139000</v>
          </cell>
          <cell r="WE23">
            <v>1139000</v>
          </cell>
          <cell r="WF23">
            <v>0</v>
          </cell>
          <cell r="WG23"/>
          <cell r="WH23">
            <v>0</v>
          </cell>
          <cell r="WI23"/>
          <cell r="WJ23">
            <v>0</v>
          </cell>
          <cell r="WK23"/>
          <cell r="WL23">
            <v>0</v>
          </cell>
          <cell r="WM23"/>
          <cell r="WN23">
            <v>5871065.25</v>
          </cell>
          <cell r="WQ23">
            <v>5871065.25</v>
          </cell>
          <cell r="WT23">
            <v>2047477.06</v>
          </cell>
          <cell r="WW23">
            <v>2047477.06</v>
          </cell>
          <cell r="XB23">
            <v>104160</v>
          </cell>
          <cell r="XE23">
            <v>104160</v>
          </cell>
          <cell r="XH23">
            <v>0</v>
          </cell>
          <cell r="XK23">
            <v>0</v>
          </cell>
          <cell r="XN23">
            <v>1078476.56</v>
          </cell>
          <cell r="XQ23">
            <v>1078476.55</v>
          </cell>
          <cell r="XT23">
            <v>11637130</v>
          </cell>
          <cell r="XW23">
            <v>11297963.949999999</v>
          </cell>
          <cell r="XZ23">
            <v>0</v>
          </cell>
          <cell r="YB23">
            <v>0</v>
          </cell>
          <cell r="YD23">
            <v>0</v>
          </cell>
          <cell r="YF23">
            <v>0</v>
          </cell>
          <cell r="YM23">
            <v>0</v>
          </cell>
          <cell r="YN23">
            <v>0</v>
          </cell>
          <cell r="YO23">
            <v>0</v>
          </cell>
          <cell r="YP23">
            <v>0</v>
          </cell>
          <cell r="YQ23">
            <v>0</v>
          </cell>
          <cell r="YR23">
            <v>616390</v>
          </cell>
          <cell r="YS23">
            <v>0</v>
          </cell>
          <cell r="YT23">
            <v>546440.62</v>
          </cell>
          <cell r="YU23">
            <v>524855.9800000001</v>
          </cell>
          <cell r="YV23">
            <v>11976496.209999999</v>
          </cell>
          <cell r="YX23"/>
          <cell r="YY23"/>
          <cell r="YZ23"/>
          <cell r="ZA23"/>
          <cell r="ZB23">
            <v>0</v>
          </cell>
          <cell r="ZC23">
            <v>597345.72</v>
          </cell>
          <cell r="ZD23"/>
          <cell r="ZE23">
            <v>546440.62</v>
          </cell>
          <cell r="ZF23">
            <v>524855.9800000001</v>
          </cell>
          <cell r="ZG23">
            <v>11976496.209999999</v>
          </cell>
          <cell r="ZI23">
            <v>5759637.5899999999</v>
          </cell>
          <cell r="ZJ23">
            <v>0</v>
          </cell>
          <cell r="ZK23">
            <v>27482111.780000001</v>
          </cell>
          <cell r="ZL23">
            <v>12997462.57</v>
          </cell>
          <cell r="ZM23">
            <v>2406755.21</v>
          </cell>
          <cell r="ZO23">
            <v>5759637.5899999999</v>
          </cell>
          <cell r="ZP23">
            <v>0</v>
          </cell>
          <cell r="ZQ23">
            <v>27482111.780000001</v>
          </cell>
          <cell r="ZR23">
            <v>10789701.5</v>
          </cell>
          <cell r="ZS23">
            <v>2406755.21</v>
          </cell>
        </row>
        <row r="24">
          <cell r="F24">
            <v>110073841</v>
          </cell>
          <cell r="G24">
            <v>110073841</v>
          </cell>
          <cell r="H24">
            <v>26240093.02</v>
          </cell>
          <cell r="I24">
            <v>26240093.02</v>
          </cell>
          <cell r="N24">
            <v>174600000</v>
          </cell>
          <cell r="O24">
            <v>174600000</v>
          </cell>
          <cell r="P24">
            <v>512320959.00000006</v>
          </cell>
          <cell r="Q24">
            <v>512320959.00000006</v>
          </cell>
          <cell r="AM24">
            <v>0</v>
          </cell>
          <cell r="AN24">
            <v>1500000</v>
          </cell>
          <cell r="AO24"/>
          <cell r="AT24">
            <v>726750</v>
          </cell>
          <cell r="AU24">
            <v>0</v>
          </cell>
          <cell r="BC24">
            <v>178669450.18000001</v>
          </cell>
          <cell r="BD24">
            <v>0</v>
          </cell>
          <cell r="BF24">
            <v>165318173.53999999</v>
          </cell>
          <cell r="BG24"/>
          <cell r="BI24">
            <v>0</v>
          </cell>
          <cell r="BK24"/>
          <cell r="BM24">
            <v>0</v>
          </cell>
          <cell r="BO24"/>
          <cell r="BQ24">
            <v>59325881.299999997</v>
          </cell>
          <cell r="BS24">
            <v>59325881.299999997</v>
          </cell>
          <cell r="CG24">
            <v>0</v>
          </cell>
          <cell r="CH24">
            <v>15342000</v>
          </cell>
          <cell r="CJ24"/>
          <cell r="CK24">
            <v>15342000</v>
          </cell>
          <cell r="CU24">
            <v>0</v>
          </cell>
          <cell r="CV24">
            <v>7323994.3200000003</v>
          </cell>
          <cell r="CX24"/>
          <cell r="CY24">
            <v>7323994.3200000003</v>
          </cell>
          <cell r="DA24">
            <v>0</v>
          </cell>
          <cell r="DB24">
            <v>0</v>
          </cell>
          <cell r="DC24">
            <v>0</v>
          </cell>
          <cell r="DD24">
            <v>0</v>
          </cell>
          <cell r="DE24">
            <v>0</v>
          </cell>
          <cell r="DF24">
            <v>0</v>
          </cell>
          <cell r="DH24"/>
          <cell r="DI24"/>
          <cell r="DJ24"/>
          <cell r="DK24"/>
          <cell r="DL24"/>
          <cell r="DM24"/>
          <cell r="DO24">
            <v>0</v>
          </cell>
          <cell r="DP24">
            <v>0</v>
          </cell>
          <cell r="DR24"/>
          <cell r="DS24"/>
          <cell r="DY24">
            <v>0</v>
          </cell>
          <cell r="DZ24">
            <v>0</v>
          </cell>
          <cell r="EC24"/>
          <cell r="ED24"/>
          <cell r="EF24">
            <v>0</v>
          </cell>
          <cell r="EI24">
            <v>0</v>
          </cell>
          <cell r="ES24">
            <v>0</v>
          </cell>
          <cell r="ET24">
            <v>0</v>
          </cell>
          <cell r="EU24">
            <v>0</v>
          </cell>
          <cell r="EW24"/>
          <cell r="EX24"/>
          <cell r="EY24"/>
          <cell r="EZ24">
            <v>0</v>
          </cell>
          <cell r="FC24">
            <v>0</v>
          </cell>
          <cell r="FG24">
            <v>0</v>
          </cell>
          <cell r="FH24">
            <v>0</v>
          </cell>
          <cell r="FJ24"/>
          <cell r="FK24"/>
          <cell r="FM24">
            <v>0</v>
          </cell>
          <cell r="FN24">
            <v>0</v>
          </cell>
          <cell r="FP24"/>
          <cell r="FQ24"/>
          <cell r="GJ24">
            <v>0</v>
          </cell>
          <cell r="GM24">
            <v>0</v>
          </cell>
          <cell r="GP24">
            <v>83950702.49000001</v>
          </cell>
          <cell r="GS24">
            <v>83950702.49000001</v>
          </cell>
          <cell r="HA24">
            <v>0</v>
          </cell>
          <cell r="HB24">
            <v>0</v>
          </cell>
          <cell r="HC24">
            <v>0</v>
          </cell>
          <cell r="HE24"/>
          <cell r="HF24"/>
          <cell r="HG24"/>
          <cell r="HI24">
            <v>0</v>
          </cell>
          <cell r="HK24"/>
          <cell r="HP24">
            <v>0</v>
          </cell>
          <cell r="HS24">
            <v>0</v>
          </cell>
          <cell r="HV24">
            <v>0</v>
          </cell>
          <cell r="HY24">
            <v>0</v>
          </cell>
          <cell r="IB24">
            <v>0</v>
          </cell>
          <cell r="IE24">
            <v>0</v>
          </cell>
          <cell r="IT24">
            <v>0</v>
          </cell>
          <cell r="IW24">
            <v>0</v>
          </cell>
          <cell r="IZ24">
            <v>0</v>
          </cell>
          <cell r="JC24">
            <v>0</v>
          </cell>
          <cell r="JJ24">
            <v>0</v>
          </cell>
          <cell r="JM24">
            <v>0</v>
          </cell>
          <cell r="JP24">
            <v>0</v>
          </cell>
          <cell r="JS24">
            <v>0</v>
          </cell>
          <cell r="KU24">
            <v>31995.83</v>
          </cell>
          <cell r="KV24">
            <v>56014.17</v>
          </cell>
          <cell r="KX24">
            <v>31995.83</v>
          </cell>
          <cell r="KY24">
            <v>56014.17</v>
          </cell>
          <cell r="LL24">
            <v>0</v>
          </cell>
          <cell r="LM24">
            <v>0</v>
          </cell>
          <cell r="LP24"/>
          <cell r="LQ24"/>
          <cell r="LT24">
            <v>0</v>
          </cell>
          <cell r="LU24">
            <v>0</v>
          </cell>
          <cell r="LX24"/>
          <cell r="LY24"/>
          <cell r="MS24">
            <v>0</v>
          </cell>
          <cell r="MT24">
            <v>0</v>
          </cell>
          <cell r="MV24">
            <v>82787.439999999973</v>
          </cell>
          <cell r="MW24">
            <v>235625.78</v>
          </cell>
          <cell r="NA24"/>
          <cell r="NB24"/>
          <cell r="ND24">
            <v>82787.439999999973</v>
          </cell>
          <cell r="NE24">
            <v>235625.78</v>
          </cell>
          <cell r="NG24">
            <v>0</v>
          </cell>
          <cell r="NH24">
            <v>0</v>
          </cell>
          <cell r="NJ24"/>
          <cell r="NK24"/>
          <cell r="OG24">
            <v>0</v>
          </cell>
          <cell r="OH24">
            <v>0</v>
          </cell>
          <cell r="OI24">
            <v>0</v>
          </cell>
          <cell r="OK24"/>
          <cell r="OL24"/>
          <cell r="OM24"/>
          <cell r="OO24">
            <v>821052.83999999985</v>
          </cell>
          <cell r="OP24">
            <v>15600000</v>
          </cell>
          <cell r="OQ24">
            <v>24382140.920000002</v>
          </cell>
          <cell r="OS24">
            <v>821052.83999999985</v>
          </cell>
          <cell r="OT24">
            <v>15600000</v>
          </cell>
          <cell r="OU24">
            <v>24382140.920000002</v>
          </cell>
          <cell r="PM24">
            <v>0</v>
          </cell>
          <cell r="PN24">
            <v>0</v>
          </cell>
          <cell r="PR24"/>
          <cell r="PS24"/>
          <cell r="PW24">
            <v>0</v>
          </cell>
          <cell r="PX24">
            <v>0</v>
          </cell>
          <cell r="PZ24">
            <v>0</v>
          </cell>
          <cell r="QA24">
            <v>0</v>
          </cell>
          <cell r="QN24">
            <v>0</v>
          </cell>
          <cell r="QQ24">
            <v>0</v>
          </cell>
          <cell r="RY24">
            <v>0</v>
          </cell>
          <cell r="RZ24">
            <v>0</v>
          </cell>
          <cell r="SB24"/>
          <cell r="SC24"/>
          <cell r="SE24">
            <v>0</v>
          </cell>
          <cell r="SF24">
            <v>0</v>
          </cell>
          <cell r="SH24">
            <v>0</v>
          </cell>
          <cell r="SI24">
            <v>0</v>
          </cell>
          <cell r="SO24">
            <v>0</v>
          </cell>
          <cell r="SU24"/>
          <cell r="SZ24">
            <v>0</v>
          </cell>
          <cell r="TC24">
            <v>0</v>
          </cell>
          <cell r="TG24">
            <v>0</v>
          </cell>
          <cell r="TH24">
            <v>0</v>
          </cell>
          <cell r="TI24">
            <v>0</v>
          </cell>
          <cell r="TJ24">
            <v>0</v>
          </cell>
          <cell r="TK24">
            <v>20859584.209999979</v>
          </cell>
          <cell r="TL24">
            <v>396332100</v>
          </cell>
          <cell r="TN24"/>
          <cell r="TO24"/>
          <cell r="TP24"/>
          <cell r="TQ24"/>
          <cell r="TR24">
            <v>20859584.210000001</v>
          </cell>
          <cell r="TS24">
            <v>396332100</v>
          </cell>
          <cell r="TU24">
            <v>1131436.1400000006</v>
          </cell>
          <cell r="TV24">
            <v>21497286.609999999</v>
          </cell>
          <cell r="TW24">
            <v>1137399.73</v>
          </cell>
          <cell r="TX24">
            <v>21610594.84</v>
          </cell>
          <cell r="TY24">
            <v>0</v>
          </cell>
          <cell r="TZ24">
            <v>0</v>
          </cell>
          <cell r="UB24">
            <v>1131436.1399999999</v>
          </cell>
          <cell r="UC24">
            <v>21497286.610000003</v>
          </cell>
          <cell r="UD24">
            <v>1137399.73</v>
          </cell>
          <cell r="UE24">
            <v>21610594.84</v>
          </cell>
          <cell r="UF24"/>
          <cell r="UG24"/>
          <cell r="VZ24">
            <v>14992043</v>
          </cell>
          <cell r="WA24">
            <v>14822770</v>
          </cell>
          <cell r="WB24">
            <v>0</v>
          </cell>
          <cell r="WC24"/>
          <cell r="WD24">
            <v>2817300</v>
          </cell>
          <cell r="WE24">
            <v>2684253.4300000002</v>
          </cell>
          <cell r="WF24">
            <v>0</v>
          </cell>
          <cell r="WG24"/>
          <cell r="WH24">
            <v>0</v>
          </cell>
          <cell r="WI24"/>
          <cell r="WJ24">
            <v>0</v>
          </cell>
          <cell r="WK24"/>
          <cell r="WL24">
            <v>0</v>
          </cell>
          <cell r="WM24"/>
          <cell r="WN24">
            <v>18907831.09</v>
          </cell>
          <cell r="WQ24">
            <v>18501675.689999998</v>
          </cell>
          <cell r="WT24">
            <v>3614211.84</v>
          </cell>
          <cell r="WW24">
            <v>3343121.52</v>
          </cell>
          <cell r="XB24">
            <v>260400</v>
          </cell>
          <cell r="XE24">
            <v>256091.99</v>
          </cell>
          <cell r="XH24">
            <v>0</v>
          </cell>
          <cell r="XK24">
            <v>0</v>
          </cell>
          <cell r="XN24">
            <v>2696191.3899999997</v>
          </cell>
          <cell r="XQ24">
            <v>2692535.72</v>
          </cell>
          <cell r="XT24">
            <v>29538708</v>
          </cell>
          <cell r="XW24">
            <v>29296320.870000001</v>
          </cell>
          <cell r="XZ24">
            <v>0</v>
          </cell>
          <cell r="YB24">
            <v>0</v>
          </cell>
          <cell r="YD24">
            <v>0</v>
          </cell>
          <cell r="YF24">
            <v>0</v>
          </cell>
          <cell r="YM24">
            <v>0</v>
          </cell>
          <cell r="YN24">
            <v>0</v>
          </cell>
          <cell r="YO24">
            <v>0</v>
          </cell>
          <cell r="YP24">
            <v>0</v>
          </cell>
          <cell r="YQ24">
            <v>0</v>
          </cell>
          <cell r="YR24">
            <v>7916740</v>
          </cell>
          <cell r="YS24">
            <v>0</v>
          </cell>
          <cell r="YT24">
            <v>1002880.4</v>
          </cell>
          <cell r="YU24">
            <v>2326575.9499999997</v>
          </cell>
          <cell r="YV24">
            <v>10598994.369999999</v>
          </cell>
          <cell r="YX24"/>
          <cell r="YY24"/>
          <cell r="YZ24"/>
          <cell r="ZA24"/>
          <cell r="ZB24">
            <v>0</v>
          </cell>
          <cell r="ZC24">
            <v>7154407.4699999997</v>
          </cell>
          <cell r="ZD24"/>
          <cell r="ZE24">
            <v>1002880.4</v>
          </cell>
          <cell r="ZF24">
            <v>2326575.9499999997</v>
          </cell>
          <cell r="ZG24">
            <v>10598994.369999999</v>
          </cell>
          <cell r="ZI24">
            <v>12661433</v>
          </cell>
          <cell r="ZJ24">
            <v>18919600</v>
          </cell>
          <cell r="ZK24">
            <v>62985072.510000005</v>
          </cell>
          <cell r="ZL24">
            <v>6813576</v>
          </cell>
          <cell r="ZM24">
            <v>4105288.3499999996</v>
          </cell>
          <cell r="ZO24">
            <v>12661433</v>
          </cell>
          <cell r="ZP24">
            <v>18919600</v>
          </cell>
          <cell r="ZQ24">
            <v>45417908.609999999</v>
          </cell>
          <cell r="ZR24">
            <v>6813576</v>
          </cell>
          <cell r="ZS24">
            <v>4105288.3499999996</v>
          </cell>
        </row>
        <row r="25">
          <cell r="F25">
            <v>50105182</v>
          </cell>
          <cell r="G25">
            <v>50105182</v>
          </cell>
          <cell r="H25">
            <v>21237207.82</v>
          </cell>
          <cell r="I25">
            <v>21237207.82</v>
          </cell>
          <cell r="N25">
            <v>0</v>
          </cell>
          <cell r="O25">
            <v>0</v>
          </cell>
          <cell r="P25">
            <v>23682477</v>
          </cell>
          <cell r="Q25">
            <v>23682477</v>
          </cell>
          <cell r="AM25">
            <v>0</v>
          </cell>
          <cell r="AN25">
            <v>0</v>
          </cell>
          <cell r="AO25"/>
          <cell r="AT25">
            <v>431375</v>
          </cell>
          <cell r="AU25">
            <v>0</v>
          </cell>
          <cell r="BC25">
            <v>32804647.219999999</v>
          </cell>
          <cell r="BD25">
            <v>0</v>
          </cell>
          <cell r="BF25">
            <v>32804647.219999999</v>
          </cell>
          <cell r="BG25"/>
          <cell r="BI25">
            <v>0</v>
          </cell>
          <cell r="BK25"/>
          <cell r="BM25">
            <v>0</v>
          </cell>
          <cell r="BO25"/>
          <cell r="BQ25">
            <v>0</v>
          </cell>
          <cell r="BS25"/>
          <cell r="CG25">
            <v>0</v>
          </cell>
          <cell r="CH25">
            <v>454000</v>
          </cell>
          <cell r="CJ25"/>
          <cell r="CK25">
            <v>454000</v>
          </cell>
          <cell r="CU25">
            <v>0</v>
          </cell>
          <cell r="CV25">
            <v>247660.65</v>
          </cell>
          <cell r="CX25"/>
          <cell r="CY25">
            <v>247660.65</v>
          </cell>
          <cell r="DA25">
            <v>0</v>
          </cell>
          <cell r="DB25">
            <v>0</v>
          </cell>
          <cell r="DC25">
            <v>0</v>
          </cell>
          <cell r="DD25">
            <v>0</v>
          </cell>
          <cell r="DE25">
            <v>0</v>
          </cell>
          <cell r="DF25">
            <v>0</v>
          </cell>
          <cell r="DH25"/>
          <cell r="DI25"/>
          <cell r="DJ25"/>
          <cell r="DK25"/>
          <cell r="DL25"/>
          <cell r="DM25"/>
          <cell r="DO25">
            <v>0</v>
          </cell>
          <cell r="DP25">
            <v>0</v>
          </cell>
          <cell r="DR25"/>
          <cell r="DS25"/>
          <cell r="DY25">
            <v>0</v>
          </cell>
          <cell r="DZ25">
            <v>0</v>
          </cell>
          <cell r="EC25"/>
          <cell r="ED25"/>
          <cell r="EF25">
            <v>0</v>
          </cell>
          <cell r="EI25">
            <v>0</v>
          </cell>
          <cell r="ES25">
            <v>0</v>
          </cell>
          <cell r="ET25">
            <v>0</v>
          </cell>
          <cell r="EU25">
            <v>0</v>
          </cell>
          <cell r="EW25"/>
          <cell r="EX25"/>
          <cell r="EY25"/>
          <cell r="EZ25">
            <v>0</v>
          </cell>
          <cell r="FC25">
            <v>0</v>
          </cell>
          <cell r="FG25">
            <v>0</v>
          </cell>
          <cell r="FH25">
            <v>0</v>
          </cell>
          <cell r="FJ25"/>
          <cell r="FK25"/>
          <cell r="FM25">
            <v>0</v>
          </cell>
          <cell r="FN25">
            <v>0</v>
          </cell>
          <cell r="FP25"/>
          <cell r="FQ25"/>
          <cell r="GJ25">
            <v>0</v>
          </cell>
          <cell r="GM25">
            <v>0</v>
          </cell>
          <cell r="GP25">
            <v>0</v>
          </cell>
          <cell r="GS25">
            <v>0</v>
          </cell>
          <cell r="HA25">
            <v>0</v>
          </cell>
          <cell r="HB25">
            <v>0</v>
          </cell>
          <cell r="HC25">
            <v>0</v>
          </cell>
          <cell r="HE25"/>
          <cell r="HF25"/>
          <cell r="HG25"/>
          <cell r="HI25">
            <v>0</v>
          </cell>
          <cell r="HK25"/>
          <cell r="HP25">
            <v>0</v>
          </cell>
          <cell r="HS25">
            <v>0</v>
          </cell>
          <cell r="HV25">
            <v>0</v>
          </cell>
          <cell r="HY25">
            <v>0</v>
          </cell>
          <cell r="IB25">
            <v>0</v>
          </cell>
          <cell r="IE25">
            <v>0</v>
          </cell>
          <cell r="IT25">
            <v>0</v>
          </cell>
          <cell r="IW25">
            <v>0</v>
          </cell>
          <cell r="IZ25">
            <v>0</v>
          </cell>
          <cell r="JC25">
            <v>0</v>
          </cell>
          <cell r="JJ25">
            <v>0</v>
          </cell>
          <cell r="JM25">
            <v>0</v>
          </cell>
          <cell r="JP25">
            <v>0</v>
          </cell>
          <cell r="JS25">
            <v>0</v>
          </cell>
          <cell r="KU25">
            <v>44236.480000000003</v>
          </cell>
          <cell r="KV25">
            <v>77443.520000000004</v>
          </cell>
          <cell r="KX25">
            <v>44236.480000000003</v>
          </cell>
          <cell r="KY25">
            <v>77443.520000000004</v>
          </cell>
          <cell r="LL25">
            <v>0</v>
          </cell>
          <cell r="LM25">
            <v>0</v>
          </cell>
          <cell r="LP25"/>
          <cell r="LQ25"/>
          <cell r="LT25">
            <v>0</v>
          </cell>
          <cell r="LU25">
            <v>0</v>
          </cell>
          <cell r="LX25"/>
          <cell r="LY25"/>
          <cell r="MS25">
            <v>0</v>
          </cell>
          <cell r="MT25">
            <v>0</v>
          </cell>
          <cell r="MV25">
            <v>37265.009999999995</v>
          </cell>
          <cell r="MW25">
            <v>106061.95</v>
          </cell>
          <cell r="NA25"/>
          <cell r="NB25"/>
          <cell r="ND25">
            <v>37265.009999999995</v>
          </cell>
          <cell r="NE25">
            <v>106061.95</v>
          </cell>
          <cell r="NG25">
            <v>0</v>
          </cell>
          <cell r="NH25">
            <v>0</v>
          </cell>
          <cell r="NJ25"/>
          <cell r="NK25"/>
          <cell r="OG25">
            <v>0</v>
          </cell>
          <cell r="OH25">
            <v>0</v>
          </cell>
          <cell r="OI25">
            <v>0</v>
          </cell>
          <cell r="OK25"/>
          <cell r="OL25"/>
          <cell r="OM25"/>
          <cell r="OO25">
            <v>0</v>
          </cell>
          <cell r="OP25">
            <v>0</v>
          </cell>
          <cell r="OQ25">
            <v>9785831.3900000006</v>
          </cell>
          <cell r="OS25">
            <v>0</v>
          </cell>
          <cell r="OT25">
            <v>0</v>
          </cell>
          <cell r="OU25">
            <v>9785831.3900000006</v>
          </cell>
          <cell r="PM25">
            <v>0</v>
          </cell>
          <cell r="PN25">
            <v>0</v>
          </cell>
          <cell r="PR25"/>
          <cell r="PS25"/>
          <cell r="PW25">
            <v>0</v>
          </cell>
          <cell r="PX25">
            <v>0</v>
          </cell>
          <cell r="PZ25">
            <v>0</v>
          </cell>
          <cell r="QA25">
            <v>0</v>
          </cell>
          <cell r="QN25">
            <v>0</v>
          </cell>
          <cell r="QQ25">
            <v>0</v>
          </cell>
          <cell r="RY25">
            <v>0</v>
          </cell>
          <cell r="RZ25">
            <v>0</v>
          </cell>
          <cell r="SB25"/>
          <cell r="SC25"/>
          <cell r="SE25">
            <v>0</v>
          </cell>
          <cell r="SF25">
            <v>0</v>
          </cell>
          <cell r="SH25">
            <v>0</v>
          </cell>
          <cell r="SI25">
            <v>0</v>
          </cell>
          <cell r="SO25">
            <v>0</v>
          </cell>
          <cell r="SU25"/>
          <cell r="SZ25">
            <v>0</v>
          </cell>
          <cell r="TC25">
            <v>0</v>
          </cell>
          <cell r="TG25">
            <v>0</v>
          </cell>
          <cell r="TH25">
            <v>0</v>
          </cell>
          <cell r="TI25">
            <v>0</v>
          </cell>
          <cell r="TJ25">
            <v>0</v>
          </cell>
          <cell r="TK25">
            <v>0</v>
          </cell>
          <cell r="TL25">
            <v>0</v>
          </cell>
          <cell r="TN25"/>
          <cell r="TO25"/>
          <cell r="TP25"/>
          <cell r="TQ25"/>
          <cell r="TR25"/>
          <cell r="TS25"/>
          <cell r="TU25">
            <v>0</v>
          </cell>
          <cell r="TV25">
            <v>0</v>
          </cell>
          <cell r="TW25">
            <v>0</v>
          </cell>
          <cell r="TX25">
            <v>0</v>
          </cell>
          <cell r="TY25">
            <v>0</v>
          </cell>
          <cell r="TZ25">
            <v>0</v>
          </cell>
          <cell r="UB25"/>
          <cell r="UC25"/>
          <cell r="UD25"/>
          <cell r="UE25"/>
          <cell r="UF25"/>
          <cell r="UG25"/>
          <cell r="VZ25">
            <v>9034065</v>
          </cell>
          <cell r="WA25">
            <v>8825447.0800000001</v>
          </cell>
          <cell r="WB25">
            <v>0</v>
          </cell>
          <cell r="WC25"/>
          <cell r="WD25">
            <v>1596700</v>
          </cell>
          <cell r="WE25">
            <v>1596700</v>
          </cell>
          <cell r="WF25">
            <v>0</v>
          </cell>
          <cell r="WG25"/>
          <cell r="WH25">
            <v>0</v>
          </cell>
          <cell r="WI25"/>
          <cell r="WJ25">
            <v>0</v>
          </cell>
          <cell r="WK25"/>
          <cell r="WL25">
            <v>0</v>
          </cell>
          <cell r="WM25"/>
          <cell r="WN25">
            <v>6512333.7300000004</v>
          </cell>
          <cell r="WQ25">
            <v>6512333.71</v>
          </cell>
          <cell r="WT25">
            <v>2414900.87</v>
          </cell>
          <cell r="WW25">
            <v>2414900.87</v>
          </cell>
          <cell r="XB25">
            <v>130200</v>
          </cell>
          <cell r="XE25">
            <v>130200</v>
          </cell>
          <cell r="XH25">
            <v>0</v>
          </cell>
          <cell r="XK25">
            <v>0</v>
          </cell>
          <cell r="XN25">
            <v>1348095.69</v>
          </cell>
          <cell r="XQ25">
            <v>1348094.8</v>
          </cell>
          <cell r="XT25">
            <v>17625594</v>
          </cell>
          <cell r="XW25">
            <v>17625594</v>
          </cell>
          <cell r="XZ25">
            <v>0</v>
          </cell>
          <cell r="YB25">
            <v>0</v>
          </cell>
          <cell r="YD25">
            <v>0</v>
          </cell>
          <cell r="YF25">
            <v>0</v>
          </cell>
          <cell r="YM25">
            <v>0</v>
          </cell>
          <cell r="YN25">
            <v>11051802</v>
          </cell>
          <cell r="YO25">
            <v>0</v>
          </cell>
          <cell r="YP25">
            <v>0</v>
          </cell>
          <cell r="YQ25">
            <v>6136480</v>
          </cell>
          <cell r="YR25">
            <v>4498644</v>
          </cell>
          <cell r="YS25">
            <v>0</v>
          </cell>
          <cell r="YT25">
            <v>590385.77999999991</v>
          </cell>
          <cell r="YU25">
            <v>540431.68000000005</v>
          </cell>
          <cell r="YV25">
            <v>7565828.8600000003</v>
          </cell>
          <cell r="YX25"/>
          <cell r="YY25">
            <v>10981465.779999999</v>
          </cell>
          <cell r="YZ25"/>
          <cell r="ZA25"/>
          <cell r="ZB25">
            <v>6136480</v>
          </cell>
          <cell r="ZC25">
            <v>4399729.8</v>
          </cell>
          <cell r="ZD25"/>
          <cell r="ZE25">
            <v>590385.77999999991</v>
          </cell>
          <cell r="ZF25">
            <v>540431.68000000005</v>
          </cell>
          <cell r="ZG25">
            <v>7565828.8600000003</v>
          </cell>
          <cell r="ZI25">
            <v>1212926</v>
          </cell>
          <cell r="ZJ25">
            <v>0</v>
          </cell>
          <cell r="ZK25">
            <v>0</v>
          </cell>
          <cell r="ZL25">
            <v>1700000</v>
          </cell>
          <cell r="ZM25">
            <v>2773750.37</v>
          </cell>
          <cell r="ZO25">
            <v>1212926</v>
          </cell>
          <cell r="ZP25">
            <v>0</v>
          </cell>
          <cell r="ZQ25"/>
          <cell r="ZR25">
            <v>1700000</v>
          </cell>
          <cell r="ZS25">
            <v>2773750.37</v>
          </cell>
        </row>
        <row r="26">
          <cell r="F26">
            <v>64470007</v>
          </cell>
          <cell r="G26">
            <v>64470007</v>
          </cell>
          <cell r="H26">
            <v>15140742.73</v>
          </cell>
          <cell r="I26">
            <v>15140742.73</v>
          </cell>
          <cell r="N26">
            <v>524000</v>
          </cell>
          <cell r="O26">
            <v>524000</v>
          </cell>
          <cell r="P26">
            <v>51569281</v>
          </cell>
          <cell r="Q26">
            <v>51569281</v>
          </cell>
          <cell r="AM26">
            <v>0</v>
          </cell>
          <cell r="AN26">
            <v>600000</v>
          </cell>
          <cell r="AO26"/>
          <cell r="AT26">
            <v>1510875</v>
          </cell>
          <cell r="AU26">
            <v>0</v>
          </cell>
          <cell r="BC26">
            <v>198119482.24000001</v>
          </cell>
          <cell r="BD26">
            <v>0</v>
          </cell>
          <cell r="BF26">
            <v>64127019.82</v>
          </cell>
          <cell r="BG26"/>
          <cell r="BI26">
            <v>0</v>
          </cell>
          <cell r="BK26"/>
          <cell r="BM26">
            <v>0</v>
          </cell>
          <cell r="BO26"/>
          <cell r="BQ26">
            <v>0</v>
          </cell>
          <cell r="BS26"/>
          <cell r="CG26">
            <v>0</v>
          </cell>
          <cell r="CH26">
            <v>0</v>
          </cell>
          <cell r="CJ26"/>
          <cell r="CK26">
            <v>0</v>
          </cell>
          <cell r="CU26">
            <v>0</v>
          </cell>
          <cell r="CV26">
            <v>0</v>
          </cell>
          <cell r="CX26"/>
          <cell r="CY26">
            <v>0</v>
          </cell>
          <cell r="DA26">
            <v>0</v>
          </cell>
          <cell r="DB26">
            <v>0</v>
          </cell>
          <cell r="DC26">
            <v>14500000</v>
          </cell>
          <cell r="DD26">
            <v>275500000</v>
          </cell>
          <cell r="DE26">
            <v>0</v>
          </cell>
          <cell r="DF26">
            <v>0</v>
          </cell>
          <cell r="DH26"/>
          <cell r="DI26"/>
          <cell r="DJ26">
            <v>14500000</v>
          </cell>
          <cell r="DK26">
            <v>275500000</v>
          </cell>
          <cell r="DL26"/>
          <cell r="DM26"/>
          <cell r="DO26">
            <v>0</v>
          </cell>
          <cell r="DP26">
            <v>0</v>
          </cell>
          <cell r="DR26"/>
          <cell r="DS26"/>
          <cell r="DY26">
            <v>3200000</v>
          </cell>
          <cell r="DZ26">
            <v>0</v>
          </cell>
          <cell r="EC26">
            <v>3195766.96</v>
          </cell>
          <cell r="ED26"/>
          <cell r="EF26">
            <v>0</v>
          </cell>
          <cell r="EI26">
            <v>0</v>
          </cell>
          <cell r="ES26">
            <v>0</v>
          </cell>
          <cell r="ET26">
            <v>0</v>
          </cell>
          <cell r="EU26">
            <v>0</v>
          </cell>
          <cell r="EW26"/>
          <cell r="EX26"/>
          <cell r="EY26"/>
          <cell r="EZ26">
            <v>0</v>
          </cell>
          <cell r="FC26">
            <v>0</v>
          </cell>
          <cell r="FG26">
            <v>0</v>
          </cell>
          <cell r="FH26">
            <v>0</v>
          </cell>
          <cell r="FJ26"/>
          <cell r="FK26"/>
          <cell r="FM26">
            <v>0</v>
          </cell>
          <cell r="FN26">
            <v>0</v>
          </cell>
          <cell r="FP26"/>
          <cell r="FQ26"/>
          <cell r="GJ26">
            <v>0</v>
          </cell>
          <cell r="GM26">
            <v>0</v>
          </cell>
          <cell r="GP26">
            <v>0</v>
          </cell>
          <cell r="GS26">
            <v>0</v>
          </cell>
          <cell r="HA26">
            <v>0</v>
          </cell>
          <cell r="HB26">
            <v>0</v>
          </cell>
          <cell r="HC26">
            <v>0</v>
          </cell>
          <cell r="HE26"/>
          <cell r="HF26"/>
          <cell r="HG26"/>
          <cell r="HI26">
            <v>0</v>
          </cell>
          <cell r="HK26"/>
          <cell r="HP26">
            <v>0</v>
          </cell>
          <cell r="HS26">
            <v>0</v>
          </cell>
          <cell r="HV26">
            <v>0</v>
          </cell>
          <cell r="HY26">
            <v>0</v>
          </cell>
          <cell r="IB26">
            <v>0</v>
          </cell>
          <cell r="IE26">
            <v>0</v>
          </cell>
          <cell r="IT26">
            <v>0</v>
          </cell>
          <cell r="IW26">
            <v>0</v>
          </cell>
          <cell r="IZ26">
            <v>0</v>
          </cell>
          <cell r="JC26">
            <v>0</v>
          </cell>
          <cell r="JJ26">
            <v>0</v>
          </cell>
          <cell r="JM26">
            <v>0</v>
          </cell>
          <cell r="JP26">
            <v>0</v>
          </cell>
          <cell r="JS26">
            <v>0</v>
          </cell>
          <cell r="KU26">
            <v>867072.14</v>
          </cell>
          <cell r="KV26">
            <v>1517957.86</v>
          </cell>
          <cell r="KX26">
            <v>867072.14</v>
          </cell>
          <cell r="KY26">
            <v>1517957.86</v>
          </cell>
          <cell r="LL26">
            <v>0</v>
          </cell>
          <cell r="LM26">
            <v>0</v>
          </cell>
          <cell r="LP26"/>
          <cell r="LQ26"/>
          <cell r="LT26">
            <v>4975661.47</v>
          </cell>
          <cell r="LU26">
            <v>14161498.050000001</v>
          </cell>
          <cell r="LX26">
            <v>4975661.47</v>
          </cell>
          <cell r="LY26">
            <v>14161498.050000001</v>
          </cell>
          <cell r="MS26">
            <v>0</v>
          </cell>
          <cell r="MT26">
            <v>0</v>
          </cell>
          <cell r="MV26">
            <v>36647.170000000013</v>
          </cell>
          <cell r="MW26">
            <v>104303.47</v>
          </cell>
          <cell r="NA26"/>
          <cell r="NB26"/>
          <cell r="ND26">
            <v>36647.170000000013</v>
          </cell>
          <cell r="NE26">
            <v>104303.47</v>
          </cell>
          <cell r="NG26">
            <v>0</v>
          </cell>
          <cell r="NH26">
            <v>0</v>
          </cell>
          <cell r="NJ26"/>
          <cell r="NK26"/>
          <cell r="OG26">
            <v>0</v>
          </cell>
          <cell r="OH26">
            <v>0</v>
          </cell>
          <cell r="OI26">
            <v>0</v>
          </cell>
          <cell r="OK26"/>
          <cell r="OL26"/>
          <cell r="OM26"/>
          <cell r="OO26">
            <v>0</v>
          </cell>
          <cell r="OP26">
            <v>0</v>
          </cell>
          <cell r="OQ26">
            <v>14087061.09</v>
          </cell>
          <cell r="OS26">
            <v>0</v>
          </cell>
          <cell r="OT26">
            <v>0</v>
          </cell>
          <cell r="OU26">
            <v>14087061.09</v>
          </cell>
          <cell r="PM26">
            <v>0</v>
          </cell>
          <cell r="PN26">
            <v>0</v>
          </cell>
          <cell r="PR26"/>
          <cell r="PS26"/>
          <cell r="PW26">
            <v>80710.25</v>
          </cell>
          <cell r="PX26">
            <v>1533494.75</v>
          </cell>
          <cell r="PZ26">
            <v>80710.25</v>
          </cell>
          <cell r="QA26">
            <v>1533494.75</v>
          </cell>
          <cell r="QN26">
            <v>0</v>
          </cell>
          <cell r="QQ26">
            <v>0</v>
          </cell>
          <cell r="RY26">
            <v>0</v>
          </cell>
          <cell r="RZ26">
            <v>0</v>
          </cell>
          <cell r="SB26"/>
          <cell r="SC26"/>
          <cell r="SE26">
            <v>0</v>
          </cell>
          <cell r="SF26">
            <v>0</v>
          </cell>
          <cell r="SH26">
            <v>0</v>
          </cell>
          <cell r="SI26">
            <v>0</v>
          </cell>
          <cell r="SO26">
            <v>0</v>
          </cell>
          <cell r="SU26"/>
          <cell r="SZ26">
            <v>0</v>
          </cell>
          <cell r="TC26">
            <v>0</v>
          </cell>
          <cell r="TG26">
            <v>0</v>
          </cell>
          <cell r="TH26">
            <v>0</v>
          </cell>
          <cell r="TI26">
            <v>0</v>
          </cell>
          <cell r="TJ26">
            <v>0</v>
          </cell>
          <cell r="TK26">
            <v>0</v>
          </cell>
          <cell r="TL26">
            <v>0</v>
          </cell>
          <cell r="TN26"/>
          <cell r="TO26"/>
          <cell r="TP26"/>
          <cell r="TQ26"/>
          <cell r="TR26"/>
          <cell r="TS26"/>
          <cell r="TU26">
            <v>0</v>
          </cell>
          <cell r="TV26">
            <v>0</v>
          </cell>
          <cell r="TW26">
            <v>0</v>
          </cell>
          <cell r="TX26">
            <v>0</v>
          </cell>
          <cell r="TY26">
            <v>0</v>
          </cell>
          <cell r="TZ26">
            <v>0</v>
          </cell>
          <cell r="UB26"/>
          <cell r="UC26"/>
          <cell r="UD26"/>
          <cell r="UE26"/>
          <cell r="UF26"/>
          <cell r="UG26"/>
          <cell r="VZ26">
            <v>23560239.999999996</v>
          </cell>
          <cell r="WA26">
            <v>23500000</v>
          </cell>
          <cell r="WB26">
            <v>0</v>
          </cell>
          <cell r="WC26"/>
          <cell r="WD26">
            <v>4913400</v>
          </cell>
          <cell r="WE26">
            <v>4654790.0999999996</v>
          </cell>
          <cell r="WF26">
            <v>0</v>
          </cell>
          <cell r="WG26"/>
          <cell r="WH26">
            <v>0</v>
          </cell>
          <cell r="WI26"/>
          <cell r="WJ26">
            <v>0</v>
          </cell>
          <cell r="WK26"/>
          <cell r="WL26">
            <v>0</v>
          </cell>
          <cell r="WM26"/>
          <cell r="WN26">
            <v>26509120.460000001</v>
          </cell>
          <cell r="WQ26">
            <v>23093246.160000004</v>
          </cell>
          <cell r="WT26">
            <v>2954989.6100000003</v>
          </cell>
          <cell r="WW26">
            <v>2454989.6100000003</v>
          </cell>
          <cell r="XB26">
            <v>338520</v>
          </cell>
          <cell r="XE26">
            <v>296088.93</v>
          </cell>
          <cell r="XH26">
            <v>0</v>
          </cell>
          <cell r="XK26">
            <v>0</v>
          </cell>
          <cell r="XN26">
            <v>3235429.67</v>
          </cell>
          <cell r="XQ26">
            <v>3235235.2</v>
          </cell>
          <cell r="XT26">
            <v>41225956</v>
          </cell>
          <cell r="XW26">
            <v>39549489.380000003</v>
          </cell>
          <cell r="XZ26">
            <v>0</v>
          </cell>
          <cell r="YB26">
            <v>0</v>
          </cell>
          <cell r="YD26">
            <v>0</v>
          </cell>
          <cell r="YF26">
            <v>0</v>
          </cell>
          <cell r="YM26">
            <v>0</v>
          </cell>
          <cell r="YN26">
            <v>13660680</v>
          </cell>
          <cell r="YO26">
            <v>0</v>
          </cell>
          <cell r="YP26">
            <v>0</v>
          </cell>
          <cell r="YQ26">
            <v>0</v>
          </cell>
          <cell r="YR26">
            <v>0</v>
          </cell>
          <cell r="YS26">
            <v>0</v>
          </cell>
          <cell r="YT26">
            <v>1441717.5299999998</v>
          </cell>
          <cell r="YU26">
            <v>2303644.52</v>
          </cell>
          <cell r="YV26">
            <v>8361358.080000001</v>
          </cell>
          <cell r="YX26"/>
          <cell r="YY26">
            <v>13660680</v>
          </cell>
          <cell r="YZ26"/>
          <cell r="ZA26"/>
          <cell r="ZB26">
            <v>0</v>
          </cell>
          <cell r="ZC26"/>
          <cell r="ZD26"/>
          <cell r="ZE26">
            <v>1441717.5299999998</v>
          </cell>
          <cell r="ZF26">
            <v>2303644.52</v>
          </cell>
          <cell r="ZG26">
            <v>8361358.080000001</v>
          </cell>
          <cell r="ZI26">
            <v>831546.72000000009</v>
          </cell>
          <cell r="ZJ26">
            <v>0</v>
          </cell>
          <cell r="ZK26">
            <v>31068513.449999999</v>
          </cell>
          <cell r="ZL26">
            <v>8059349.7000000002</v>
          </cell>
          <cell r="ZM26">
            <v>6864373.0800000001</v>
          </cell>
          <cell r="ZO26">
            <v>831546.72000000009</v>
          </cell>
          <cell r="ZP26">
            <v>0</v>
          </cell>
          <cell r="ZQ26">
            <v>30881253.439999998</v>
          </cell>
          <cell r="ZR26">
            <v>5530805.7000000002</v>
          </cell>
          <cell r="ZS26">
            <v>6422410.6199999992</v>
          </cell>
        </row>
        <row r="27">
          <cell r="F27">
            <v>36851869</v>
          </cell>
          <cell r="G27">
            <v>36851869</v>
          </cell>
          <cell r="H27">
            <v>26867877.609999999</v>
          </cell>
          <cell r="I27">
            <v>26867877.609999999</v>
          </cell>
          <cell r="N27">
            <v>0</v>
          </cell>
          <cell r="O27">
            <v>0</v>
          </cell>
          <cell r="P27">
            <v>27104033</v>
          </cell>
          <cell r="Q27">
            <v>27104033</v>
          </cell>
          <cell r="AM27">
            <v>0</v>
          </cell>
          <cell r="AN27">
            <v>1100000</v>
          </cell>
          <cell r="AO27"/>
          <cell r="AT27">
            <v>70125</v>
          </cell>
          <cell r="AU27">
            <v>0</v>
          </cell>
          <cell r="BC27">
            <v>31928425.460000001</v>
          </cell>
          <cell r="BD27">
            <v>0</v>
          </cell>
          <cell r="BF27">
            <v>15365901.9</v>
          </cell>
          <cell r="BG27"/>
          <cell r="BI27">
            <v>0</v>
          </cell>
          <cell r="BK27"/>
          <cell r="BM27">
            <v>0</v>
          </cell>
          <cell r="BO27"/>
          <cell r="BQ27">
            <v>0</v>
          </cell>
          <cell r="BS27"/>
          <cell r="CG27">
            <v>0</v>
          </cell>
          <cell r="CH27">
            <v>0</v>
          </cell>
          <cell r="CJ27"/>
          <cell r="CK27">
            <v>0</v>
          </cell>
          <cell r="CU27">
            <v>0</v>
          </cell>
          <cell r="CV27">
            <v>0</v>
          </cell>
          <cell r="CX27"/>
          <cell r="CY27">
            <v>0</v>
          </cell>
          <cell r="DA27">
            <v>0</v>
          </cell>
          <cell r="DB27">
            <v>0</v>
          </cell>
          <cell r="DC27">
            <v>0</v>
          </cell>
          <cell r="DD27">
            <v>0</v>
          </cell>
          <cell r="DE27">
            <v>0</v>
          </cell>
          <cell r="DF27">
            <v>0</v>
          </cell>
          <cell r="DH27"/>
          <cell r="DI27"/>
          <cell r="DJ27"/>
          <cell r="DK27"/>
          <cell r="DL27"/>
          <cell r="DM27"/>
          <cell r="DO27">
            <v>0</v>
          </cell>
          <cell r="DP27">
            <v>0</v>
          </cell>
          <cell r="DR27"/>
          <cell r="DS27"/>
          <cell r="DY27">
            <v>0</v>
          </cell>
          <cell r="DZ27">
            <v>0</v>
          </cell>
          <cell r="EC27"/>
          <cell r="ED27"/>
          <cell r="EF27">
            <v>0</v>
          </cell>
          <cell r="EI27">
            <v>0</v>
          </cell>
          <cell r="ES27">
            <v>0</v>
          </cell>
          <cell r="ET27">
            <v>0</v>
          </cell>
          <cell r="EU27">
            <v>0</v>
          </cell>
          <cell r="EW27"/>
          <cell r="EX27"/>
          <cell r="EY27"/>
          <cell r="EZ27">
            <v>0</v>
          </cell>
          <cell r="FC27">
            <v>0</v>
          </cell>
          <cell r="FG27">
            <v>0</v>
          </cell>
          <cell r="FH27">
            <v>0</v>
          </cell>
          <cell r="FJ27"/>
          <cell r="FK27"/>
          <cell r="FM27">
            <v>622417.85999999987</v>
          </cell>
          <cell r="FN27">
            <v>1762206.4</v>
          </cell>
          <cell r="FP27">
            <v>622382.37</v>
          </cell>
          <cell r="FQ27">
            <v>1762105.91</v>
          </cell>
          <cell r="GJ27">
            <v>0</v>
          </cell>
          <cell r="GM27">
            <v>0</v>
          </cell>
          <cell r="GP27">
            <v>0</v>
          </cell>
          <cell r="GS27">
            <v>0</v>
          </cell>
          <cell r="HA27">
            <v>0</v>
          </cell>
          <cell r="HB27">
            <v>0</v>
          </cell>
          <cell r="HC27">
            <v>0</v>
          </cell>
          <cell r="HE27"/>
          <cell r="HF27"/>
          <cell r="HG27"/>
          <cell r="HI27">
            <v>0</v>
          </cell>
          <cell r="HK27"/>
          <cell r="HP27">
            <v>0</v>
          </cell>
          <cell r="HS27">
            <v>0</v>
          </cell>
          <cell r="HV27">
            <v>0</v>
          </cell>
          <cell r="HY27">
            <v>0</v>
          </cell>
          <cell r="IB27">
            <v>0</v>
          </cell>
          <cell r="IE27">
            <v>0</v>
          </cell>
          <cell r="IT27">
            <v>0</v>
          </cell>
          <cell r="IW27">
            <v>0</v>
          </cell>
          <cell r="IZ27">
            <v>0</v>
          </cell>
          <cell r="JC27">
            <v>0</v>
          </cell>
          <cell r="JJ27">
            <v>0</v>
          </cell>
          <cell r="JM27">
            <v>0</v>
          </cell>
          <cell r="JP27">
            <v>0</v>
          </cell>
          <cell r="JS27">
            <v>0</v>
          </cell>
          <cell r="KU27">
            <v>52201.81</v>
          </cell>
          <cell r="KV27">
            <v>91388.19</v>
          </cell>
          <cell r="KX27">
            <v>52201.81</v>
          </cell>
          <cell r="KY27">
            <v>91388.19</v>
          </cell>
          <cell r="LL27">
            <v>0</v>
          </cell>
          <cell r="LM27">
            <v>0</v>
          </cell>
          <cell r="LP27"/>
          <cell r="LQ27"/>
          <cell r="LT27">
            <v>0</v>
          </cell>
          <cell r="LU27">
            <v>0</v>
          </cell>
          <cell r="LX27">
            <v>0</v>
          </cell>
          <cell r="LY27">
            <v>0</v>
          </cell>
          <cell r="MS27">
            <v>0</v>
          </cell>
          <cell r="MT27">
            <v>0</v>
          </cell>
          <cell r="MV27">
            <v>53052.329999999987</v>
          </cell>
          <cell r="MW27">
            <v>150995.1</v>
          </cell>
          <cell r="NA27"/>
          <cell r="NB27"/>
          <cell r="ND27">
            <v>53052.329999999987</v>
          </cell>
          <cell r="NE27">
            <v>150995.1</v>
          </cell>
          <cell r="NG27">
            <v>0</v>
          </cell>
          <cell r="NH27">
            <v>0</v>
          </cell>
          <cell r="NJ27"/>
          <cell r="NK27"/>
          <cell r="OG27">
            <v>0</v>
          </cell>
          <cell r="OH27">
            <v>0</v>
          </cell>
          <cell r="OI27">
            <v>0</v>
          </cell>
          <cell r="OK27"/>
          <cell r="OL27"/>
          <cell r="OM27"/>
          <cell r="OO27">
            <v>0</v>
          </cell>
          <cell r="OP27">
            <v>0</v>
          </cell>
          <cell r="OQ27">
            <v>5000000</v>
          </cell>
          <cell r="OS27">
            <v>0</v>
          </cell>
          <cell r="OT27">
            <v>0</v>
          </cell>
          <cell r="OU27">
            <v>5000000</v>
          </cell>
          <cell r="PM27">
            <v>0</v>
          </cell>
          <cell r="PN27">
            <v>0</v>
          </cell>
          <cell r="PR27"/>
          <cell r="PS27"/>
          <cell r="PW27">
            <v>0</v>
          </cell>
          <cell r="PX27">
            <v>0</v>
          </cell>
          <cell r="PZ27"/>
          <cell r="QA27"/>
          <cell r="QN27">
            <v>0</v>
          </cell>
          <cell r="QQ27">
            <v>0</v>
          </cell>
          <cell r="RY27">
            <v>0</v>
          </cell>
          <cell r="RZ27">
            <v>0</v>
          </cell>
          <cell r="SB27"/>
          <cell r="SC27"/>
          <cell r="SE27">
            <v>0</v>
          </cell>
          <cell r="SF27">
            <v>0</v>
          </cell>
          <cell r="SH27">
            <v>0</v>
          </cell>
          <cell r="SI27">
            <v>0</v>
          </cell>
          <cell r="SO27">
            <v>0</v>
          </cell>
          <cell r="SU27"/>
          <cell r="SZ27">
            <v>0</v>
          </cell>
          <cell r="TC27">
            <v>0</v>
          </cell>
          <cell r="TG27">
            <v>0</v>
          </cell>
          <cell r="TH27">
            <v>0</v>
          </cell>
          <cell r="TI27">
            <v>0</v>
          </cell>
          <cell r="TJ27">
            <v>0</v>
          </cell>
          <cell r="TK27">
            <v>0</v>
          </cell>
          <cell r="TL27">
            <v>0</v>
          </cell>
          <cell r="TN27"/>
          <cell r="TO27"/>
          <cell r="TP27"/>
          <cell r="TQ27"/>
          <cell r="TR27"/>
          <cell r="TS27"/>
          <cell r="TU27">
            <v>0</v>
          </cell>
          <cell r="TV27">
            <v>0</v>
          </cell>
          <cell r="TW27">
            <v>0</v>
          </cell>
          <cell r="TX27">
            <v>0</v>
          </cell>
          <cell r="TY27">
            <v>0</v>
          </cell>
          <cell r="TZ27">
            <v>0</v>
          </cell>
          <cell r="UB27"/>
          <cell r="UC27"/>
          <cell r="UD27"/>
          <cell r="UE27"/>
          <cell r="UF27"/>
          <cell r="UG27"/>
          <cell r="VZ27">
            <v>5626723.0000000009</v>
          </cell>
          <cell r="WA27">
            <v>5626723</v>
          </cell>
          <cell r="WB27">
            <v>0</v>
          </cell>
          <cell r="WC27"/>
          <cell r="WD27">
            <v>2121700</v>
          </cell>
          <cell r="WE27">
            <v>2121700</v>
          </cell>
          <cell r="WF27">
            <v>0</v>
          </cell>
          <cell r="WG27"/>
          <cell r="WH27">
            <v>0</v>
          </cell>
          <cell r="WI27"/>
          <cell r="WJ27">
            <v>0</v>
          </cell>
          <cell r="WK27"/>
          <cell r="WL27">
            <v>0</v>
          </cell>
          <cell r="WM27"/>
          <cell r="WN27">
            <v>9365114.2300000004</v>
          </cell>
          <cell r="WQ27">
            <v>9365114.2300000004</v>
          </cell>
          <cell r="WT27">
            <v>2282325.9000000004</v>
          </cell>
          <cell r="WW27">
            <v>2282325.9</v>
          </cell>
          <cell r="XB27">
            <v>182280</v>
          </cell>
          <cell r="XE27">
            <v>175459.99</v>
          </cell>
          <cell r="XH27">
            <v>0</v>
          </cell>
          <cell r="XK27">
            <v>0</v>
          </cell>
          <cell r="XN27">
            <v>1887333.97</v>
          </cell>
          <cell r="XQ27">
            <v>1887333.8699999999</v>
          </cell>
          <cell r="XT27">
            <v>21243691</v>
          </cell>
          <cell r="XW27">
            <v>21061160.43</v>
          </cell>
          <cell r="XZ27">
            <v>0</v>
          </cell>
          <cell r="YB27">
            <v>0</v>
          </cell>
          <cell r="YD27">
            <v>0</v>
          </cell>
          <cell r="YF27">
            <v>0</v>
          </cell>
          <cell r="YM27">
            <v>0</v>
          </cell>
          <cell r="YN27">
            <v>21826031.32</v>
          </cell>
          <cell r="YO27">
            <v>0</v>
          </cell>
          <cell r="YP27">
            <v>0</v>
          </cell>
          <cell r="YQ27">
            <v>19937960</v>
          </cell>
          <cell r="YR27">
            <v>0</v>
          </cell>
          <cell r="YS27">
            <v>0</v>
          </cell>
          <cell r="YT27">
            <v>732744.2</v>
          </cell>
          <cell r="YU27">
            <v>1477778.5699999998</v>
          </cell>
          <cell r="YV27">
            <v>11484114.779999999</v>
          </cell>
          <cell r="YX27"/>
          <cell r="YY27">
            <v>21826031.32</v>
          </cell>
          <cell r="YZ27"/>
          <cell r="ZA27"/>
          <cell r="ZB27">
            <v>19937960</v>
          </cell>
          <cell r="ZC27"/>
          <cell r="ZD27"/>
          <cell r="ZE27">
            <v>732744.2</v>
          </cell>
          <cell r="ZF27">
            <v>1477778.5699999998</v>
          </cell>
          <cell r="ZG27">
            <v>11484114.779999999</v>
          </cell>
          <cell r="ZI27">
            <v>1438932.79</v>
          </cell>
          <cell r="ZJ27">
            <v>0</v>
          </cell>
          <cell r="ZK27">
            <v>0</v>
          </cell>
          <cell r="ZL27">
            <v>2037837.3699999999</v>
          </cell>
          <cell r="ZM27">
            <v>4213520.41</v>
          </cell>
          <cell r="ZO27">
            <v>1438932.79</v>
          </cell>
          <cell r="ZP27">
            <v>0</v>
          </cell>
          <cell r="ZQ27"/>
          <cell r="ZR27">
            <v>2037837.37</v>
          </cell>
          <cell r="ZS27">
            <v>4213520.41</v>
          </cell>
        </row>
        <row r="28">
          <cell r="F28">
            <v>50595882</v>
          </cell>
          <cell r="G28">
            <v>50595882</v>
          </cell>
          <cell r="H28">
            <v>134112877.66</v>
          </cell>
          <cell r="I28">
            <v>134112877.66</v>
          </cell>
          <cell r="N28">
            <v>46163000</v>
          </cell>
          <cell r="O28">
            <v>46163000</v>
          </cell>
          <cell r="P28">
            <v>55706581.000000007</v>
          </cell>
          <cell r="Q28">
            <v>55706581.000000007</v>
          </cell>
          <cell r="AM28">
            <v>0</v>
          </cell>
          <cell r="AN28">
            <v>0</v>
          </cell>
          <cell r="AO28"/>
          <cell r="AT28">
            <v>150875</v>
          </cell>
          <cell r="AU28">
            <v>0</v>
          </cell>
          <cell r="BC28">
            <v>4832368.04</v>
          </cell>
          <cell r="BD28">
            <v>0</v>
          </cell>
          <cell r="BF28">
            <v>2558209.02</v>
          </cell>
          <cell r="BG28"/>
          <cell r="BI28">
            <v>0</v>
          </cell>
          <cell r="BK28"/>
          <cell r="BM28">
            <v>0</v>
          </cell>
          <cell r="BO28"/>
          <cell r="BQ28">
            <v>64972277.170000002</v>
          </cell>
          <cell r="BS28">
            <v>64972277.170000002</v>
          </cell>
          <cell r="CG28">
            <v>0</v>
          </cell>
          <cell r="CH28">
            <v>66091825.630000003</v>
          </cell>
          <cell r="CJ28"/>
          <cell r="CK28">
            <v>66091825.630000003</v>
          </cell>
          <cell r="CU28">
            <v>0</v>
          </cell>
          <cell r="CV28">
            <v>45434608.43</v>
          </cell>
          <cell r="CX28"/>
          <cell r="CY28">
            <v>45434608.43</v>
          </cell>
          <cell r="DA28">
            <v>0</v>
          </cell>
          <cell r="DB28">
            <v>0</v>
          </cell>
          <cell r="DC28">
            <v>0</v>
          </cell>
          <cell r="DD28">
            <v>0</v>
          </cell>
          <cell r="DE28">
            <v>0</v>
          </cell>
          <cell r="DF28">
            <v>0</v>
          </cell>
          <cell r="DH28"/>
          <cell r="DI28"/>
          <cell r="DJ28"/>
          <cell r="DK28"/>
          <cell r="DL28"/>
          <cell r="DM28"/>
          <cell r="DO28">
            <v>3309229.43</v>
          </cell>
          <cell r="DP28">
            <v>14055112.66</v>
          </cell>
          <cell r="DR28">
            <v>3309229.43</v>
          </cell>
          <cell r="DS28">
            <v>14055112.66</v>
          </cell>
          <cell r="DY28">
            <v>0</v>
          </cell>
          <cell r="DZ28">
            <v>1700000</v>
          </cell>
          <cell r="EC28"/>
          <cell r="ED28">
            <v>1700000</v>
          </cell>
          <cell r="EF28">
            <v>0</v>
          </cell>
          <cell r="EI28">
            <v>0</v>
          </cell>
          <cell r="ES28">
            <v>0</v>
          </cell>
          <cell r="ET28">
            <v>0</v>
          </cell>
          <cell r="EU28">
            <v>0</v>
          </cell>
          <cell r="EW28"/>
          <cell r="EX28"/>
          <cell r="EY28"/>
          <cell r="EZ28">
            <v>0</v>
          </cell>
          <cell r="FC28">
            <v>0</v>
          </cell>
          <cell r="FG28">
            <v>0</v>
          </cell>
          <cell r="FH28">
            <v>0</v>
          </cell>
          <cell r="FJ28"/>
          <cell r="FK28"/>
          <cell r="FM28">
            <v>0</v>
          </cell>
          <cell r="FN28">
            <v>0</v>
          </cell>
          <cell r="FP28"/>
          <cell r="FQ28"/>
          <cell r="GJ28">
            <v>0</v>
          </cell>
          <cell r="GM28">
            <v>0</v>
          </cell>
          <cell r="GP28">
            <v>0</v>
          </cell>
          <cell r="GS28">
            <v>0</v>
          </cell>
          <cell r="HA28">
            <v>0</v>
          </cell>
          <cell r="HB28">
            <v>0</v>
          </cell>
          <cell r="HC28">
            <v>0</v>
          </cell>
          <cell r="HE28"/>
          <cell r="HF28"/>
          <cell r="HG28"/>
          <cell r="HI28">
            <v>0</v>
          </cell>
          <cell r="HK28"/>
          <cell r="HP28">
            <v>0</v>
          </cell>
          <cell r="HS28">
            <v>0</v>
          </cell>
          <cell r="HV28">
            <v>0</v>
          </cell>
          <cell r="HY28">
            <v>0</v>
          </cell>
          <cell r="IB28">
            <v>0</v>
          </cell>
          <cell r="IE28">
            <v>0</v>
          </cell>
          <cell r="IT28">
            <v>0</v>
          </cell>
          <cell r="IW28">
            <v>0</v>
          </cell>
          <cell r="IZ28">
            <v>0</v>
          </cell>
          <cell r="JC28">
            <v>0</v>
          </cell>
          <cell r="JJ28">
            <v>15000000</v>
          </cell>
          <cell r="JM28">
            <v>15000000</v>
          </cell>
          <cell r="JP28">
            <v>0</v>
          </cell>
          <cell r="JS28">
            <v>0</v>
          </cell>
          <cell r="KU28">
            <v>24826.67</v>
          </cell>
          <cell r="KV28">
            <v>43463.33</v>
          </cell>
          <cell r="KX28">
            <v>24826.67</v>
          </cell>
          <cell r="KY28">
            <v>43463.33</v>
          </cell>
          <cell r="LL28">
            <v>0</v>
          </cell>
          <cell r="LM28">
            <v>0</v>
          </cell>
          <cell r="LP28"/>
          <cell r="LQ28"/>
          <cell r="LT28">
            <v>3416506.100000001</v>
          </cell>
          <cell r="LU28">
            <v>9723901.9499999993</v>
          </cell>
          <cell r="LX28">
            <v>3416506.09</v>
          </cell>
          <cell r="LY28">
            <v>9723901.9499999993</v>
          </cell>
          <cell r="MS28">
            <v>0</v>
          </cell>
          <cell r="MT28">
            <v>0</v>
          </cell>
          <cell r="MV28">
            <v>14615.870000000003</v>
          </cell>
          <cell r="MW28">
            <v>41599.019999999997</v>
          </cell>
          <cell r="NA28"/>
          <cell r="NB28"/>
          <cell r="ND28">
            <v>14615.870000000003</v>
          </cell>
          <cell r="NE28">
            <v>41599.019999999997</v>
          </cell>
          <cell r="NG28">
            <v>6586.9699999999939</v>
          </cell>
          <cell r="NH28">
            <v>18747.54</v>
          </cell>
          <cell r="NJ28">
            <v>6586.9699999999939</v>
          </cell>
          <cell r="NK28">
            <v>18747.54</v>
          </cell>
          <cell r="OG28">
            <v>0</v>
          </cell>
          <cell r="OH28">
            <v>0</v>
          </cell>
          <cell r="OI28">
            <v>0</v>
          </cell>
          <cell r="OK28"/>
          <cell r="OL28"/>
          <cell r="OM28"/>
          <cell r="OO28">
            <v>821052.83999999985</v>
          </cell>
          <cell r="OP28">
            <v>15600000</v>
          </cell>
          <cell r="OQ28">
            <v>23157630.66</v>
          </cell>
          <cell r="OS28">
            <v>821052.83999999985</v>
          </cell>
          <cell r="OT28">
            <v>15600000</v>
          </cell>
          <cell r="OU28">
            <v>23157630.66</v>
          </cell>
          <cell r="PM28">
            <v>0</v>
          </cell>
          <cell r="PN28">
            <v>0</v>
          </cell>
          <cell r="PR28"/>
          <cell r="PS28"/>
          <cell r="PW28">
            <v>0</v>
          </cell>
          <cell r="PX28">
            <v>0</v>
          </cell>
          <cell r="PZ28"/>
          <cell r="QA28"/>
          <cell r="QN28">
            <v>0</v>
          </cell>
          <cell r="QQ28">
            <v>0</v>
          </cell>
          <cell r="RY28">
            <v>0</v>
          </cell>
          <cell r="RZ28">
            <v>0</v>
          </cell>
          <cell r="SB28"/>
          <cell r="SC28"/>
          <cell r="SE28">
            <v>0</v>
          </cell>
          <cell r="SF28">
            <v>0</v>
          </cell>
          <cell r="SH28">
            <v>0</v>
          </cell>
          <cell r="SI28">
            <v>0</v>
          </cell>
          <cell r="SO28">
            <v>0</v>
          </cell>
          <cell r="SU28"/>
          <cell r="SZ28">
            <v>0</v>
          </cell>
          <cell r="TC28">
            <v>0</v>
          </cell>
          <cell r="TG28">
            <v>0</v>
          </cell>
          <cell r="TH28">
            <v>0</v>
          </cell>
          <cell r="TI28">
            <v>0</v>
          </cell>
          <cell r="TJ28">
            <v>0</v>
          </cell>
          <cell r="TK28">
            <v>0</v>
          </cell>
          <cell r="TL28">
            <v>0</v>
          </cell>
          <cell r="TN28"/>
          <cell r="TO28"/>
          <cell r="TP28"/>
          <cell r="TQ28"/>
          <cell r="TR28"/>
          <cell r="TS28"/>
          <cell r="TU28">
            <v>0</v>
          </cell>
          <cell r="TV28">
            <v>0</v>
          </cell>
          <cell r="TW28">
            <v>0</v>
          </cell>
          <cell r="TX28">
            <v>0</v>
          </cell>
          <cell r="TY28">
            <v>0</v>
          </cell>
          <cell r="TZ28">
            <v>0</v>
          </cell>
          <cell r="UB28">
            <v>0</v>
          </cell>
          <cell r="UC28"/>
          <cell r="UD28"/>
          <cell r="UE28"/>
          <cell r="UF28"/>
          <cell r="UG28"/>
          <cell r="VZ28">
            <v>24649324</v>
          </cell>
          <cell r="WA28">
            <v>22338751.710000001</v>
          </cell>
          <cell r="WB28">
            <v>0</v>
          </cell>
          <cell r="WC28"/>
          <cell r="WD28">
            <v>3863500</v>
          </cell>
          <cell r="WE28">
            <v>3863500</v>
          </cell>
          <cell r="WF28">
            <v>0</v>
          </cell>
          <cell r="WG28"/>
          <cell r="WH28">
            <v>0</v>
          </cell>
          <cell r="WI28"/>
          <cell r="WJ28">
            <v>0</v>
          </cell>
          <cell r="WK28"/>
          <cell r="WL28">
            <v>0</v>
          </cell>
          <cell r="WM28"/>
          <cell r="WN28">
            <v>21256379.16</v>
          </cell>
          <cell r="WQ28">
            <v>21256379.16</v>
          </cell>
          <cell r="WT28">
            <v>3253780.5300000003</v>
          </cell>
          <cell r="WW28">
            <v>3253780.53</v>
          </cell>
          <cell r="XB28">
            <v>312480</v>
          </cell>
          <cell r="XE28">
            <v>310631.40999999997</v>
          </cell>
          <cell r="XH28">
            <v>0</v>
          </cell>
          <cell r="XK28">
            <v>0</v>
          </cell>
          <cell r="XN28">
            <v>3235429.67</v>
          </cell>
          <cell r="XQ28">
            <v>3154070.46</v>
          </cell>
          <cell r="XT28">
            <v>33280091</v>
          </cell>
          <cell r="XW28">
            <v>32952447.600000001</v>
          </cell>
          <cell r="XZ28">
            <v>0</v>
          </cell>
          <cell r="YB28">
            <v>0</v>
          </cell>
          <cell r="YD28">
            <v>3300309.39</v>
          </cell>
          <cell r="YF28">
            <v>3300309.39</v>
          </cell>
          <cell r="YM28">
            <v>0</v>
          </cell>
          <cell r="YN28">
            <v>37341491.079999998</v>
          </cell>
          <cell r="YO28">
            <v>0</v>
          </cell>
          <cell r="YP28">
            <v>0</v>
          </cell>
          <cell r="YQ28">
            <v>9476000</v>
          </cell>
          <cell r="YR28">
            <v>2571551.44</v>
          </cell>
          <cell r="YS28">
            <v>0</v>
          </cell>
          <cell r="YT28">
            <v>1323257.42</v>
          </cell>
          <cell r="YU28">
            <v>2452957.65</v>
          </cell>
          <cell r="YV28">
            <v>11431399.6</v>
          </cell>
          <cell r="YX28"/>
          <cell r="YY28">
            <v>37055274.789999999</v>
          </cell>
          <cell r="YZ28"/>
          <cell r="ZA28"/>
          <cell r="ZB28">
            <v>9476000</v>
          </cell>
          <cell r="ZC28">
            <v>2571551.4300000002</v>
          </cell>
          <cell r="ZD28"/>
          <cell r="ZE28">
            <v>1323257.42</v>
          </cell>
          <cell r="ZF28">
            <v>2452957.65</v>
          </cell>
          <cell r="ZG28">
            <v>11431399.6</v>
          </cell>
          <cell r="ZI28">
            <v>23826334.740000002</v>
          </cell>
          <cell r="ZJ28">
            <v>4738000</v>
          </cell>
          <cell r="ZK28">
            <v>47158914.539999999</v>
          </cell>
          <cell r="ZL28">
            <v>4643517.37</v>
          </cell>
          <cell r="ZM28">
            <v>6118541.8600000003</v>
          </cell>
          <cell r="ZO28">
            <v>23826334.740000002</v>
          </cell>
          <cell r="ZP28">
            <v>4738000</v>
          </cell>
          <cell r="ZQ28">
            <v>47125279.469999999</v>
          </cell>
          <cell r="ZR28">
            <v>3994952.64</v>
          </cell>
          <cell r="ZS28">
            <v>6118541.8600000003</v>
          </cell>
        </row>
        <row r="29">
          <cell r="F29">
            <v>226986839</v>
          </cell>
          <cell r="G29">
            <v>226986839</v>
          </cell>
          <cell r="H29">
            <v>31496305.050000001</v>
          </cell>
          <cell r="I29">
            <v>31496305.050000001</v>
          </cell>
          <cell r="N29">
            <v>17350000</v>
          </cell>
          <cell r="O29">
            <v>17350000</v>
          </cell>
          <cell r="P29">
            <v>53044146</v>
          </cell>
          <cell r="Q29">
            <v>53044146</v>
          </cell>
          <cell r="AM29">
            <v>300000</v>
          </cell>
          <cell r="AN29">
            <v>0</v>
          </cell>
          <cell r="AO29">
            <v>540000</v>
          </cell>
          <cell r="AT29">
            <v>643875</v>
          </cell>
          <cell r="AU29">
            <v>0</v>
          </cell>
          <cell r="BC29">
            <v>12543068.1</v>
          </cell>
          <cell r="BD29">
            <v>0</v>
          </cell>
          <cell r="BF29">
            <v>12503150.449999999</v>
          </cell>
          <cell r="BG29"/>
          <cell r="BI29">
            <v>0</v>
          </cell>
          <cell r="BK29"/>
          <cell r="BM29">
            <v>0</v>
          </cell>
          <cell r="BO29"/>
          <cell r="BQ29">
            <v>0</v>
          </cell>
          <cell r="BS29"/>
          <cell r="CG29">
            <v>0</v>
          </cell>
          <cell r="CH29">
            <v>0</v>
          </cell>
          <cell r="CJ29"/>
          <cell r="CK29">
            <v>0</v>
          </cell>
          <cell r="CU29">
            <v>0</v>
          </cell>
          <cell r="CV29">
            <v>0</v>
          </cell>
          <cell r="CX29"/>
          <cell r="CY29">
            <v>0</v>
          </cell>
          <cell r="DA29">
            <v>0</v>
          </cell>
          <cell r="DB29">
            <v>0</v>
          </cell>
          <cell r="DC29">
            <v>0</v>
          </cell>
          <cell r="DD29">
            <v>0</v>
          </cell>
          <cell r="DE29">
            <v>0</v>
          </cell>
          <cell r="DF29">
            <v>0</v>
          </cell>
          <cell r="DH29"/>
          <cell r="DI29"/>
          <cell r="DJ29"/>
          <cell r="DK29"/>
          <cell r="DL29"/>
          <cell r="DM29"/>
          <cell r="DO29">
            <v>0</v>
          </cell>
          <cell r="DP29">
            <v>0</v>
          </cell>
          <cell r="DR29"/>
          <cell r="DS29"/>
          <cell r="DY29">
            <v>0</v>
          </cell>
          <cell r="DZ29">
            <v>0</v>
          </cell>
          <cell r="EC29"/>
          <cell r="ED29">
            <v>0</v>
          </cell>
          <cell r="EF29">
            <v>2503352.7199999997</v>
          </cell>
          <cell r="EI29">
            <v>2503329.64</v>
          </cell>
          <cell r="ES29">
            <v>0</v>
          </cell>
          <cell r="ET29">
            <v>0</v>
          </cell>
          <cell r="EU29">
            <v>0</v>
          </cell>
          <cell r="EW29"/>
          <cell r="EX29"/>
          <cell r="EY29"/>
          <cell r="EZ29">
            <v>0</v>
          </cell>
          <cell r="FC29">
            <v>0</v>
          </cell>
          <cell r="FG29">
            <v>0</v>
          </cell>
          <cell r="FH29">
            <v>0</v>
          </cell>
          <cell r="FJ29"/>
          <cell r="FK29"/>
          <cell r="FM29">
            <v>0</v>
          </cell>
          <cell r="FN29">
            <v>0</v>
          </cell>
          <cell r="FP29"/>
          <cell r="FQ29"/>
          <cell r="GJ29">
            <v>0</v>
          </cell>
          <cell r="GM29">
            <v>0</v>
          </cell>
          <cell r="GP29">
            <v>0</v>
          </cell>
          <cell r="GS29">
            <v>0</v>
          </cell>
          <cell r="HA29">
            <v>0</v>
          </cell>
          <cell r="HB29">
            <v>0</v>
          </cell>
          <cell r="HC29">
            <v>0</v>
          </cell>
          <cell r="HE29"/>
          <cell r="HF29"/>
          <cell r="HG29"/>
          <cell r="HI29">
            <v>0</v>
          </cell>
          <cell r="HK29"/>
          <cell r="HP29">
            <v>0</v>
          </cell>
          <cell r="HS29">
            <v>0</v>
          </cell>
          <cell r="HV29">
            <v>0</v>
          </cell>
          <cell r="HY29">
            <v>0</v>
          </cell>
          <cell r="IB29">
            <v>0</v>
          </cell>
          <cell r="IE29">
            <v>0</v>
          </cell>
          <cell r="IT29">
            <v>0</v>
          </cell>
          <cell r="IW29">
            <v>0</v>
          </cell>
          <cell r="IZ29">
            <v>0</v>
          </cell>
          <cell r="JC29">
            <v>0</v>
          </cell>
          <cell r="JJ29">
            <v>0</v>
          </cell>
          <cell r="JM29">
            <v>0</v>
          </cell>
          <cell r="JP29">
            <v>0</v>
          </cell>
          <cell r="JS29">
            <v>0</v>
          </cell>
          <cell r="KU29">
            <v>49718.78</v>
          </cell>
          <cell r="KV29">
            <v>87041.22</v>
          </cell>
          <cell r="KX29">
            <v>49718.78</v>
          </cell>
          <cell r="KY29">
            <v>87041.22</v>
          </cell>
          <cell r="LL29">
            <v>0</v>
          </cell>
          <cell r="LM29">
            <v>0</v>
          </cell>
          <cell r="LP29"/>
          <cell r="LQ29"/>
          <cell r="LT29">
            <v>0</v>
          </cell>
          <cell r="LU29">
            <v>0</v>
          </cell>
          <cell r="LX29"/>
          <cell r="LY29"/>
          <cell r="MS29">
            <v>0</v>
          </cell>
          <cell r="MT29">
            <v>0</v>
          </cell>
          <cell r="MV29">
            <v>27591.880000000005</v>
          </cell>
          <cell r="MW29">
            <v>78530.73</v>
          </cell>
          <cell r="NA29"/>
          <cell r="NB29"/>
          <cell r="ND29">
            <v>27591.880000000005</v>
          </cell>
          <cell r="NE29">
            <v>78530.73</v>
          </cell>
          <cell r="NG29">
            <v>0</v>
          </cell>
          <cell r="NH29">
            <v>0</v>
          </cell>
          <cell r="NJ29"/>
          <cell r="NK29"/>
          <cell r="OG29">
            <v>0</v>
          </cell>
          <cell r="OH29">
            <v>0</v>
          </cell>
          <cell r="OI29">
            <v>0</v>
          </cell>
          <cell r="OK29"/>
          <cell r="OL29"/>
          <cell r="OM29"/>
          <cell r="OO29">
            <v>0</v>
          </cell>
          <cell r="OP29">
            <v>0</v>
          </cell>
          <cell r="OQ29">
            <v>8429823.2200000007</v>
          </cell>
          <cell r="OS29">
            <v>0</v>
          </cell>
          <cell r="OT29">
            <v>0</v>
          </cell>
          <cell r="OU29">
            <v>8429823.2200000007</v>
          </cell>
          <cell r="PM29">
            <v>0</v>
          </cell>
          <cell r="PN29">
            <v>0</v>
          </cell>
          <cell r="PR29"/>
          <cell r="PS29"/>
          <cell r="PW29">
            <v>0</v>
          </cell>
          <cell r="PX29">
            <v>0</v>
          </cell>
          <cell r="PZ29"/>
          <cell r="QA29"/>
          <cell r="QN29">
            <v>0</v>
          </cell>
          <cell r="QQ29">
            <v>0</v>
          </cell>
          <cell r="RY29">
            <v>0</v>
          </cell>
          <cell r="RZ29">
            <v>0</v>
          </cell>
          <cell r="SB29"/>
          <cell r="SC29"/>
          <cell r="SE29">
            <v>0</v>
          </cell>
          <cell r="SF29">
            <v>0</v>
          </cell>
          <cell r="SH29">
            <v>0</v>
          </cell>
          <cell r="SI29">
            <v>0</v>
          </cell>
          <cell r="SO29">
            <v>0</v>
          </cell>
          <cell r="SU29"/>
          <cell r="SZ29">
            <v>0</v>
          </cell>
          <cell r="TC29">
            <v>0</v>
          </cell>
          <cell r="TG29">
            <v>0</v>
          </cell>
          <cell r="TH29">
            <v>0</v>
          </cell>
          <cell r="TI29">
            <v>0</v>
          </cell>
          <cell r="TJ29">
            <v>0</v>
          </cell>
          <cell r="TK29">
            <v>0</v>
          </cell>
          <cell r="TL29">
            <v>0</v>
          </cell>
          <cell r="TN29"/>
          <cell r="TO29"/>
          <cell r="TP29"/>
          <cell r="TQ29"/>
          <cell r="TR29"/>
          <cell r="TS29"/>
          <cell r="TU29">
            <v>0</v>
          </cell>
          <cell r="TV29">
            <v>0</v>
          </cell>
          <cell r="TW29">
            <v>186618.82</v>
          </cell>
          <cell r="TX29">
            <v>3545757.67</v>
          </cell>
          <cell r="TY29">
            <v>0</v>
          </cell>
          <cell r="TZ29">
            <v>0</v>
          </cell>
          <cell r="UB29"/>
          <cell r="UC29"/>
          <cell r="UD29">
            <v>186618.82</v>
          </cell>
          <cell r="UE29">
            <v>3545757.67</v>
          </cell>
          <cell r="UF29"/>
          <cell r="UG29"/>
          <cell r="VZ29">
            <v>6317758</v>
          </cell>
          <cell r="WA29">
            <v>5892835.6799999997</v>
          </cell>
          <cell r="WB29">
            <v>0</v>
          </cell>
          <cell r="WC29"/>
          <cell r="WD29">
            <v>1901300</v>
          </cell>
          <cell r="WE29">
            <v>1901300</v>
          </cell>
          <cell r="WF29">
            <v>0</v>
          </cell>
          <cell r="WG29"/>
          <cell r="WH29">
            <v>0</v>
          </cell>
          <cell r="WI29"/>
          <cell r="WJ29">
            <v>0</v>
          </cell>
          <cell r="WK29"/>
          <cell r="WL29">
            <v>0</v>
          </cell>
          <cell r="WM29"/>
          <cell r="WN29">
            <v>7581087.0199999996</v>
          </cell>
          <cell r="WQ29">
            <v>7581087</v>
          </cell>
          <cell r="WT29">
            <v>2105814.6500000004</v>
          </cell>
          <cell r="WW29">
            <v>2105814.65</v>
          </cell>
          <cell r="XB29">
            <v>130200</v>
          </cell>
          <cell r="XE29">
            <v>125954.35</v>
          </cell>
          <cell r="XH29">
            <v>0</v>
          </cell>
          <cell r="XK29">
            <v>0</v>
          </cell>
          <cell r="XN29">
            <v>1348095.69</v>
          </cell>
          <cell r="XQ29">
            <v>1348094.8</v>
          </cell>
          <cell r="XT29">
            <v>18069841</v>
          </cell>
          <cell r="XW29">
            <v>17891152.02</v>
          </cell>
          <cell r="XZ29">
            <v>0</v>
          </cell>
          <cell r="YB29">
            <v>0</v>
          </cell>
          <cell r="YD29">
            <v>0</v>
          </cell>
          <cell r="YF29">
            <v>0</v>
          </cell>
          <cell r="YM29">
            <v>0</v>
          </cell>
          <cell r="YN29">
            <v>112067538.78999999</v>
          </cell>
          <cell r="YO29">
            <v>0</v>
          </cell>
          <cell r="YP29">
            <v>0</v>
          </cell>
          <cell r="YQ29">
            <v>7157500</v>
          </cell>
          <cell r="YR29">
            <v>3181366</v>
          </cell>
          <cell r="YS29">
            <v>0</v>
          </cell>
          <cell r="YT29">
            <v>707127.97</v>
          </cell>
          <cell r="YU29">
            <v>609826.11</v>
          </cell>
          <cell r="YV29">
            <v>12022509.510000002</v>
          </cell>
          <cell r="YX29"/>
          <cell r="YY29">
            <v>106976571.06</v>
          </cell>
          <cell r="YZ29"/>
          <cell r="ZA29"/>
          <cell r="ZB29">
            <v>7157500</v>
          </cell>
          <cell r="ZC29">
            <v>3181366</v>
          </cell>
          <cell r="ZD29"/>
          <cell r="ZE29">
            <v>707127.97</v>
          </cell>
          <cell r="ZF29">
            <v>609826.11</v>
          </cell>
          <cell r="ZG29">
            <v>12022509.510000002</v>
          </cell>
          <cell r="ZI29">
            <v>0</v>
          </cell>
          <cell r="ZJ29">
            <v>0</v>
          </cell>
          <cell r="ZK29">
            <v>0</v>
          </cell>
          <cell r="ZL29">
            <v>0</v>
          </cell>
          <cell r="ZM29">
            <v>3778386.3200000003</v>
          </cell>
          <cell r="ZO29">
            <v>0</v>
          </cell>
          <cell r="ZP29">
            <v>0</v>
          </cell>
          <cell r="ZQ29"/>
          <cell r="ZR29"/>
          <cell r="ZS29">
            <v>3778386.3200000003</v>
          </cell>
        </row>
        <row r="30">
          <cell r="F30">
            <v>27018127</v>
          </cell>
          <cell r="G30">
            <v>27018127</v>
          </cell>
          <cell r="H30">
            <v>39899851.490000002</v>
          </cell>
          <cell r="I30">
            <v>39899851.490000002</v>
          </cell>
          <cell r="N30">
            <v>0</v>
          </cell>
          <cell r="O30">
            <v>0</v>
          </cell>
          <cell r="P30">
            <v>49645010</v>
          </cell>
          <cell r="Q30">
            <v>49645010</v>
          </cell>
          <cell r="AM30">
            <v>1800000</v>
          </cell>
          <cell r="AN30">
            <v>0</v>
          </cell>
          <cell r="AO30">
            <v>660000</v>
          </cell>
          <cell r="AT30">
            <v>954125</v>
          </cell>
          <cell r="AU30">
            <v>600000</v>
          </cell>
          <cell r="BC30">
            <v>26404600</v>
          </cell>
          <cell r="BD30">
            <v>0</v>
          </cell>
          <cell r="BF30">
            <v>23944421.539999999</v>
          </cell>
          <cell r="BG30"/>
          <cell r="BI30">
            <v>0</v>
          </cell>
          <cell r="BK30"/>
          <cell r="BM30">
            <v>27778487.140000001</v>
          </cell>
          <cell r="BO30">
            <v>27778487.140000001</v>
          </cell>
          <cell r="BQ30">
            <v>0</v>
          </cell>
          <cell r="BS30"/>
          <cell r="CG30">
            <v>0</v>
          </cell>
          <cell r="CH30">
            <v>22100000</v>
          </cell>
          <cell r="CJ30"/>
          <cell r="CK30">
            <v>22100000</v>
          </cell>
          <cell r="CU30">
            <v>0</v>
          </cell>
          <cell r="CV30">
            <v>14956313.640000001</v>
          </cell>
          <cell r="CX30"/>
          <cell r="CY30">
            <v>14956313.640000001</v>
          </cell>
          <cell r="DA30">
            <v>0</v>
          </cell>
          <cell r="DB30">
            <v>0</v>
          </cell>
          <cell r="DC30">
            <v>0</v>
          </cell>
          <cell r="DD30">
            <v>0</v>
          </cell>
          <cell r="DE30">
            <v>0</v>
          </cell>
          <cell r="DF30">
            <v>0</v>
          </cell>
          <cell r="DH30"/>
          <cell r="DI30"/>
          <cell r="DJ30"/>
          <cell r="DK30"/>
          <cell r="DL30"/>
          <cell r="DM30"/>
          <cell r="DO30">
            <v>0</v>
          </cell>
          <cell r="DP30">
            <v>0</v>
          </cell>
          <cell r="DR30"/>
          <cell r="DS30"/>
          <cell r="DY30">
            <v>4000000</v>
          </cell>
          <cell r="DZ30">
            <v>3600000</v>
          </cell>
          <cell r="EC30">
            <v>4000000</v>
          </cell>
          <cell r="ED30">
            <v>3600000</v>
          </cell>
          <cell r="EF30">
            <v>0</v>
          </cell>
          <cell r="EI30">
            <v>0</v>
          </cell>
          <cell r="ES30">
            <v>0</v>
          </cell>
          <cell r="ET30">
            <v>0</v>
          </cell>
          <cell r="EU30">
            <v>0</v>
          </cell>
          <cell r="EW30"/>
          <cell r="EX30"/>
          <cell r="EY30"/>
          <cell r="EZ30">
            <v>0</v>
          </cell>
          <cell r="FC30">
            <v>0</v>
          </cell>
          <cell r="FG30">
            <v>0</v>
          </cell>
          <cell r="FH30">
            <v>0</v>
          </cell>
          <cell r="FJ30"/>
          <cell r="FK30"/>
          <cell r="FM30">
            <v>79387.11</v>
          </cell>
          <cell r="FN30">
            <v>224762.97</v>
          </cell>
          <cell r="FP30">
            <v>79387.11</v>
          </cell>
          <cell r="FQ30">
            <v>224762.97</v>
          </cell>
          <cell r="GJ30">
            <v>0</v>
          </cell>
          <cell r="GM30">
            <v>0</v>
          </cell>
          <cell r="GP30">
            <v>0</v>
          </cell>
          <cell r="GS30">
            <v>0</v>
          </cell>
          <cell r="HA30">
            <v>0</v>
          </cell>
          <cell r="HB30">
            <v>0</v>
          </cell>
          <cell r="HC30">
            <v>0</v>
          </cell>
          <cell r="HE30"/>
          <cell r="HF30"/>
          <cell r="HG30"/>
          <cell r="HI30">
            <v>0</v>
          </cell>
          <cell r="HK30"/>
          <cell r="HP30">
            <v>0</v>
          </cell>
          <cell r="HS30">
            <v>0</v>
          </cell>
          <cell r="HV30">
            <v>0</v>
          </cell>
          <cell r="HY30">
            <v>0</v>
          </cell>
          <cell r="IB30">
            <v>0</v>
          </cell>
          <cell r="IE30">
            <v>0</v>
          </cell>
          <cell r="IT30">
            <v>0</v>
          </cell>
          <cell r="IW30">
            <v>0</v>
          </cell>
          <cell r="IZ30">
            <v>2631578.9500000002</v>
          </cell>
          <cell r="JC30">
            <v>2631578.9500000002</v>
          </cell>
          <cell r="JJ30">
            <v>8000000</v>
          </cell>
          <cell r="JM30">
            <v>8000000</v>
          </cell>
          <cell r="JP30">
            <v>0</v>
          </cell>
          <cell r="JS30">
            <v>0</v>
          </cell>
          <cell r="KU30">
            <v>55306.51</v>
          </cell>
          <cell r="KV30">
            <v>96823.49</v>
          </cell>
          <cell r="KX30">
            <v>55306.51</v>
          </cell>
          <cell r="KY30">
            <v>96823.49</v>
          </cell>
          <cell r="LL30">
            <v>0</v>
          </cell>
          <cell r="LM30">
            <v>0</v>
          </cell>
          <cell r="LP30"/>
          <cell r="LQ30"/>
          <cell r="LT30">
            <v>0</v>
          </cell>
          <cell r="LU30">
            <v>0</v>
          </cell>
          <cell r="LX30"/>
          <cell r="LY30"/>
          <cell r="MS30">
            <v>0</v>
          </cell>
          <cell r="MT30">
            <v>0</v>
          </cell>
          <cell r="MV30">
            <v>66066.359999999986</v>
          </cell>
          <cell r="MW30">
            <v>188035.01</v>
          </cell>
          <cell r="NA30"/>
          <cell r="NB30"/>
          <cell r="ND30">
            <v>66066.359999999986</v>
          </cell>
          <cell r="NE30">
            <v>188035.01</v>
          </cell>
          <cell r="NG30">
            <v>0</v>
          </cell>
          <cell r="NH30">
            <v>0</v>
          </cell>
          <cell r="NJ30"/>
          <cell r="NK30"/>
          <cell r="OG30">
            <v>0</v>
          </cell>
          <cell r="OH30">
            <v>0</v>
          </cell>
          <cell r="OI30">
            <v>0</v>
          </cell>
          <cell r="OK30"/>
          <cell r="OL30"/>
          <cell r="OM30"/>
          <cell r="OO30">
            <v>821052.83999999985</v>
          </cell>
          <cell r="OP30">
            <v>15600000</v>
          </cell>
          <cell r="OQ30">
            <v>22237679.68</v>
          </cell>
          <cell r="OS30">
            <v>821052.83999999985</v>
          </cell>
          <cell r="OT30">
            <v>15600000</v>
          </cell>
          <cell r="OU30">
            <v>22237679.68</v>
          </cell>
          <cell r="PM30">
            <v>0</v>
          </cell>
          <cell r="PN30">
            <v>0</v>
          </cell>
          <cell r="PR30"/>
          <cell r="PS30"/>
          <cell r="PW30">
            <v>0</v>
          </cell>
          <cell r="PX30">
            <v>0</v>
          </cell>
          <cell r="PZ30"/>
          <cell r="QA30"/>
          <cell r="QN30">
            <v>0</v>
          </cell>
          <cell r="QQ30">
            <v>0</v>
          </cell>
          <cell r="RY30">
            <v>0</v>
          </cell>
          <cell r="RZ30">
            <v>0</v>
          </cell>
          <cell r="SB30"/>
          <cell r="SC30"/>
          <cell r="SE30">
            <v>0</v>
          </cell>
          <cell r="SF30">
            <v>0</v>
          </cell>
          <cell r="SH30">
            <v>0</v>
          </cell>
          <cell r="SI30">
            <v>0</v>
          </cell>
          <cell r="SO30">
            <v>72587196</v>
          </cell>
          <cell r="SU30">
            <v>72587196</v>
          </cell>
          <cell r="SZ30">
            <v>0</v>
          </cell>
          <cell r="TC30">
            <v>0</v>
          </cell>
          <cell r="TG30">
            <v>0</v>
          </cell>
          <cell r="TH30">
            <v>0</v>
          </cell>
          <cell r="TI30">
            <v>0</v>
          </cell>
          <cell r="TJ30">
            <v>0</v>
          </cell>
          <cell r="TK30">
            <v>0</v>
          </cell>
          <cell r="TL30">
            <v>0</v>
          </cell>
          <cell r="TN30"/>
          <cell r="TO30"/>
          <cell r="TP30"/>
          <cell r="TQ30"/>
          <cell r="TR30"/>
          <cell r="TS30"/>
          <cell r="TU30">
            <v>476394.16000000015</v>
          </cell>
          <cell r="TV30">
            <v>9051489.0999999996</v>
          </cell>
          <cell r="TW30">
            <v>0</v>
          </cell>
          <cell r="TX30">
            <v>0</v>
          </cell>
          <cell r="TY30">
            <v>0</v>
          </cell>
          <cell r="TZ30">
            <v>0</v>
          </cell>
          <cell r="UB30">
            <v>476394.16</v>
          </cell>
          <cell r="UC30">
            <v>9051489.0999999996</v>
          </cell>
          <cell r="UD30"/>
          <cell r="UE30"/>
          <cell r="UF30"/>
          <cell r="UG30"/>
          <cell r="VZ30">
            <v>9473785</v>
          </cell>
          <cell r="WA30">
            <v>9473785</v>
          </cell>
          <cell r="WB30">
            <v>0</v>
          </cell>
          <cell r="WC30"/>
          <cell r="WD30">
            <v>3198100</v>
          </cell>
          <cell r="WE30">
            <v>3198100</v>
          </cell>
          <cell r="WF30">
            <v>0</v>
          </cell>
          <cell r="WG30"/>
          <cell r="WH30">
            <v>0</v>
          </cell>
          <cell r="WI30"/>
          <cell r="WJ30">
            <v>0</v>
          </cell>
          <cell r="WK30"/>
          <cell r="WL30">
            <v>0</v>
          </cell>
          <cell r="WM30"/>
          <cell r="WN30">
            <v>13814427.24</v>
          </cell>
          <cell r="WQ30">
            <v>13790668.369999999</v>
          </cell>
          <cell r="WT30">
            <v>3754309.2400000007</v>
          </cell>
          <cell r="WW30">
            <v>3754309.24</v>
          </cell>
          <cell r="XB30">
            <v>234360</v>
          </cell>
          <cell r="XE30">
            <v>230021</v>
          </cell>
          <cell r="XH30">
            <v>0</v>
          </cell>
          <cell r="XK30">
            <v>0</v>
          </cell>
          <cell r="XN30">
            <v>2426572.25</v>
          </cell>
          <cell r="XQ30">
            <v>2426571.9099999997</v>
          </cell>
          <cell r="XT30">
            <v>25431883</v>
          </cell>
          <cell r="XW30">
            <v>25119975.239999998</v>
          </cell>
          <cell r="XZ30">
            <v>0</v>
          </cell>
          <cell r="YB30">
            <v>0</v>
          </cell>
          <cell r="YD30">
            <v>0</v>
          </cell>
          <cell r="YF30">
            <v>0</v>
          </cell>
          <cell r="YM30">
            <v>0</v>
          </cell>
          <cell r="YN30">
            <v>59306016</v>
          </cell>
          <cell r="YO30">
            <v>0</v>
          </cell>
          <cell r="YP30">
            <v>0</v>
          </cell>
          <cell r="YQ30">
            <v>12072900</v>
          </cell>
          <cell r="YR30">
            <v>4548716</v>
          </cell>
          <cell r="YS30">
            <v>0</v>
          </cell>
          <cell r="YT30">
            <v>820109.58000000007</v>
          </cell>
          <cell r="YU30">
            <v>1327443.6499999999</v>
          </cell>
          <cell r="YV30">
            <v>10081050.869999999</v>
          </cell>
          <cell r="YX30"/>
          <cell r="YY30">
            <v>59306016</v>
          </cell>
          <cell r="YZ30"/>
          <cell r="ZA30"/>
          <cell r="ZB30">
            <v>12072900</v>
          </cell>
          <cell r="ZC30">
            <v>4548716</v>
          </cell>
          <cell r="ZD30"/>
          <cell r="ZE30">
            <v>820109.58000000007</v>
          </cell>
          <cell r="ZF30">
            <v>1327443.6499999999</v>
          </cell>
          <cell r="ZG30">
            <v>10081050.869999999</v>
          </cell>
          <cell r="ZI30">
            <v>524704.99999999988</v>
          </cell>
          <cell r="ZJ30">
            <v>0</v>
          </cell>
          <cell r="ZK30">
            <v>0</v>
          </cell>
          <cell r="ZL30">
            <v>6656409.0500000007</v>
          </cell>
          <cell r="ZM30">
            <v>5460960.1599999992</v>
          </cell>
          <cell r="ZO30">
            <v>524704.99999999988</v>
          </cell>
          <cell r="ZP30">
            <v>0</v>
          </cell>
          <cell r="ZQ30"/>
          <cell r="ZR30">
            <v>6626110.4199999999</v>
          </cell>
          <cell r="ZS30">
            <v>5460960.1599999992</v>
          </cell>
        </row>
        <row r="33">
          <cell r="F33">
            <v>468220268</v>
          </cell>
          <cell r="G33">
            <v>468220268</v>
          </cell>
          <cell r="H33">
            <v>0</v>
          </cell>
          <cell r="I33"/>
          <cell r="N33">
            <v>343450000</v>
          </cell>
          <cell r="O33">
            <v>343450000</v>
          </cell>
          <cell r="P33">
            <v>0</v>
          </cell>
          <cell r="Q33"/>
          <cell r="AM33">
            <v>0</v>
          </cell>
          <cell r="AN33">
            <v>800000</v>
          </cell>
          <cell r="AO33">
            <v>900000</v>
          </cell>
          <cell r="AT33"/>
          <cell r="AU33"/>
          <cell r="BC33">
            <v>0</v>
          </cell>
          <cell r="BD33">
            <v>0</v>
          </cell>
          <cell r="BF33"/>
          <cell r="BG33"/>
          <cell r="BI33"/>
          <cell r="BK33"/>
          <cell r="BM33">
            <v>0</v>
          </cell>
          <cell r="BO33"/>
          <cell r="BQ33"/>
          <cell r="BS33"/>
          <cell r="CG33">
            <v>34591089.469999999</v>
          </cell>
          <cell r="CH33">
            <v>0</v>
          </cell>
          <cell r="CJ33">
            <v>34591089.469999999</v>
          </cell>
          <cell r="CK33"/>
          <cell r="CU33">
            <v>23443106.240000002</v>
          </cell>
          <cell r="CV33">
            <v>0</v>
          </cell>
          <cell r="CX33">
            <v>23443106.240000002</v>
          </cell>
          <cell r="CY33"/>
          <cell r="DA33">
            <v>0</v>
          </cell>
          <cell r="DB33">
            <v>0</v>
          </cell>
          <cell r="DC33">
            <v>0</v>
          </cell>
          <cell r="DD33">
            <v>0</v>
          </cell>
          <cell r="DE33">
            <v>0</v>
          </cell>
          <cell r="DF33">
            <v>0</v>
          </cell>
          <cell r="DH33"/>
          <cell r="DI33"/>
          <cell r="DJ33"/>
          <cell r="DK33"/>
          <cell r="DL33"/>
          <cell r="DM33"/>
          <cell r="DO33"/>
          <cell r="DP33"/>
          <cell r="DR33"/>
          <cell r="DS33"/>
          <cell r="DY33">
            <v>0</v>
          </cell>
          <cell r="DZ33">
            <v>0</v>
          </cell>
          <cell r="EC33"/>
          <cell r="ED33"/>
          <cell r="EF33">
            <v>0</v>
          </cell>
          <cell r="EI33">
            <v>0</v>
          </cell>
          <cell r="ES33">
            <v>0</v>
          </cell>
          <cell r="ET33">
            <v>0</v>
          </cell>
          <cell r="EU33">
            <v>0</v>
          </cell>
          <cell r="EW33"/>
          <cell r="EX33"/>
          <cell r="EY33"/>
          <cell r="EZ33">
            <v>0</v>
          </cell>
          <cell r="FC33">
            <v>0</v>
          </cell>
          <cell r="FG33">
            <v>0</v>
          </cell>
          <cell r="FH33">
            <v>0</v>
          </cell>
          <cell r="FJ33"/>
          <cell r="FK33"/>
          <cell r="FM33"/>
          <cell r="FN33"/>
          <cell r="FP33"/>
          <cell r="FQ33"/>
          <cell r="GJ33">
            <v>0</v>
          </cell>
          <cell r="GM33">
            <v>0</v>
          </cell>
          <cell r="GP33">
            <v>0</v>
          </cell>
          <cell r="GS33">
            <v>0</v>
          </cell>
          <cell r="HA33">
            <v>0</v>
          </cell>
          <cell r="HB33">
            <v>0</v>
          </cell>
          <cell r="HC33">
            <v>294285150.05000001</v>
          </cell>
          <cell r="HE33"/>
          <cell r="HF33"/>
          <cell r="HG33">
            <v>294285150.05000001</v>
          </cell>
          <cell r="HI33"/>
          <cell r="HK33"/>
          <cell r="HP33">
            <v>0</v>
          </cell>
          <cell r="HS33">
            <v>0</v>
          </cell>
          <cell r="HV33">
            <v>0</v>
          </cell>
          <cell r="HY33">
            <v>0</v>
          </cell>
          <cell r="IB33">
            <v>0</v>
          </cell>
          <cell r="IE33">
            <v>0</v>
          </cell>
          <cell r="IT33">
            <v>0</v>
          </cell>
          <cell r="IW33">
            <v>0</v>
          </cell>
          <cell r="JJ33">
            <v>0</v>
          </cell>
          <cell r="JM33">
            <v>0</v>
          </cell>
          <cell r="JP33">
            <v>3362567.57</v>
          </cell>
          <cell r="JS33">
            <v>3362567.57</v>
          </cell>
          <cell r="KU33">
            <v>20075.099999999999</v>
          </cell>
          <cell r="KV33">
            <v>35144.9</v>
          </cell>
          <cell r="KX33">
            <v>20075.099999999999</v>
          </cell>
          <cell r="KY33">
            <v>35144.9</v>
          </cell>
          <cell r="LL33">
            <v>0</v>
          </cell>
          <cell r="LM33">
            <v>0</v>
          </cell>
          <cell r="LP33"/>
          <cell r="LQ33"/>
          <cell r="LT33"/>
          <cell r="LU33"/>
          <cell r="LX33"/>
          <cell r="LY33"/>
          <cell r="MS33">
            <v>0</v>
          </cell>
          <cell r="MT33">
            <v>0</v>
          </cell>
          <cell r="MV33">
            <v>115738.47</v>
          </cell>
          <cell r="MW33">
            <v>329409.48</v>
          </cell>
          <cell r="NA33"/>
          <cell r="NB33"/>
          <cell r="ND33">
            <v>115738.47</v>
          </cell>
          <cell r="NE33">
            <v>329409.48</v>
          </cell>
          <cell r="NG33"/>
          <cell r="NH33"/>
          <cell r="NJ33"/>
          <cell r="NK33"/>
          <cell r="OG33">
            <v>1526316.1799999997</v>
          </cell>
          <cell r="OH33">
            <v>29000000</v>
          </cell>
          <cell r="OI33">
            <v>20000000</v>
          </cell>
          <cell r="OK33">
            <v>1526316.1799999997</v>
          </cell>
          <cell r="OL33">
            <v>29000000</v>
          </cell>
          <cell r="OM33">
            <v>20000000</v>
          </cell>
          <cell r="OO33"/>
          <cell r="OP33"/>
          <cell r="OQ33"/>
          <cell r="OS33"/>
          <cell r="OT33"/>
          <cell r="OU33"/>
          <cell r="PM33"/>
          <cell r="PN33"/>
          <cell r="PR33"/>
          <cell r="PS33"/>
          <cell r="PW33"/>
          <cell r="PX33"/>
          <cell r="PZ33"/>
          <cell r="QA33"/>
          <cell r="QN33">
            <v>0</v>
          </cell>
          <cell r="QQ33">
            <v>0</v>
          </cell>
          <cell r="RY33">
            <v>0</v>
          </cell>
          <cell r="RZ33">
            <v>0</v>
          </cell>
          <cell r="SB33"/>
          <cell r="SC33"/>
          <cell r="SE33"/>
          <cell r="SF33"/>
          <cell r="SH33"/>
          <cell r="SI33"/>
          <cell r="SO33">
            <v>63250622.82</v>
          </cell>
          <cell r="SU33">
            <v>63250622.82</v>
          </cell>
          <cell r="SZ33">
            <v>0</v>
          </cell>
          <cell r="TC33">
            <v>0</v>
          </cell>
          <cell r="TG33"/>
          <cell r="TH33"/>
          <cell r="TI33">
            <v>0</v>
          </cell>
          <cell r="TJ33">
            <v>0</v>
          </cell>
          <cell r="TK33">
            <v>0</v>
          </cell>
          <cell r="TL33">
            <v>0</v>
          </cell>
          <cell r="TN33"/>
          <cell r="TO33"/>
          <cell r="TP33"/>
          <cell r="TQ33"/>
          <cell r="TR33"/>
          <cell r="TS33"/>
          <cell r="TU33"/>
          <cell r="TV33"/>
          <cell r="TW33"/>
          <cell r="TX33"/>
          <cell r="TY33"/>
          <cell r="TZ33"/>
          <cell r="UB33"/>
          <cell r="UC33"/>
          <cell r="UD33"/>
          <cell r="UE33"/>
          <cell r="UF33"/>
          <cell r="UG33"/>
          <cell r="VZ33">
            <v>32272969</v>
          </cell>
          <cell r="WA33">
            <v>31785813.280000001</v>
          </cell>
          <cell r="WB33"/>
          <cell r="WC33"/>
          <cell r="WD33"/>
          <cell r="WE33"/>
          <cell r="WF33">
            <v>0</v>
          </cell>
          <cell r="WG33"/>
          <cell r="WH33">
            <v>0</v>
          </cell>
          <cell r="WI33"/>
          <cell r="WJ33">
            <v>0</v>
          </cell>
          <cell r="WK33"/>
          <cell r="WL33">
            <v>1567098.0000000002</v>
          </cell>
          <cell r="WM33">
            <v>1567098</v>
          </cell>
          <cell r="WN33">
            <v>45510944.200000003</v>
          </cell>
          <cell r="WQ33">
            <v>44364111.269999996</v>
          </cell>
          <cell r="WT33">
            <v>4629580.66</v>
          </cell>
          <cell r="WW33">
            <v>4629580.66</v>
          </cell>
          <cell r="XB33">
            <v>312480</v>
          </cell>
          <cell r="XE33">
            <v>296090.42</v>
          </cell>
          <cell r="XH33">
            <v>96014740</v>
          </cell>
          <cell r="XK33">
            <v>96014740</v>
          </cell>
          <cell r="XN33">
            <v>3235429.67</v>
          </cell>
          <cell r="XQ33">
            <v>3235429.39</v>
          </cell>
          <cell r="XT33">
            <v>55039280</v>
          </cell>
          <cell r="XW33">
            <v>54919943.32</v>
          </cell>
          <cell r="XZ33">
            <v>0</v>
          </cell>
          <cell r="YB33">
            <v>0</v>
          </cell>
          <cell r="YD33">
            <v>0</v>
          </cell>
          <cell r="YF33">
            <v>0</v>
          </cell>
          <cell r="YM33">
            <v>335640263.04000002</v>
          </cell>
          <cell r="YN33">
            <v>33801243</v>
          </cell>
          <cell r="YO33">
            <v>0</v>
          </cell>
          <cell r="YP33">
            <v>0</v>
          </cell>
          <cell r="YQ33">
            <v>0</v>
          </cell>
          <cell r="YR33">
            <v>28808010</v>
          </cell>
          <cell r="YS33">
            <v>4968497.47</v>
          </cell>
          <cell r="YT33">
            <v>1759140.88</v>
          </cell>
          <cell r="YU33">
            <v>3612035.6999999997</v>
          </cell>
          <cell r="YV33">
            <v>17332075.430000003</v>
          </cell>
          <cell r="YX33">
            <v>244652967</v>
          </cell>
          <cell r="YY33">
            <v>33733267.939999998</v>
          </cell>
          <cell r="YZ33"/>
          <cell r="ZA33"/>
          <cell r="ZB33"/>
          <cell r="ZC33">
            <v>28381297.559999999</v>
          </cell>
          <cell r="ZD33"/>
          <cell r="ZE33">
            <v>1759140.88</v>
          </cell>
          <cell r="ZF33">
            <v>3612035.6999999997</v>
          </cell>
          <cell r="ZG33">
            <v>17332075.430000003</v>
          </cell>
          <cell r="ZI33"/>
          <cell r="ZJ33"/>
          <cell r="ZK33"/>
          <cell r="ZL33"/>
          <cell r="ZM33"/>
          <cell r="ZO33"/>
          <cell r="ZP33"/>
          <cell r="ZQ33"/>
          <cell r="ZR33"/>
          <cell r="ZS33"/>
        </row>
        <row r="34">
          <cell r="F34">
            <v>867300861.29999995</v>
          </cell>
          <cell r="G34">
            <v>867300861.29999995</v>
          </cell>
          <cell r="H34">
            <v>0</v>
          </cell>
          <cell r="I34"/>
          <cell r="N34">
            <v>3114139314.0000005</v>
          </cell>
          <cell r="O34">
            <v>3114139314.0000005</v>
          </cell>
          <cell r="P34">
            <v>0</v>
          </cell>
          <cell r="Q34"/>
          <cell r="AM34">
            <v>0</v>
          </cell>
          <cell r="AN34">
            <v>1000000</v>
          </cell>
          <cell r="AO34">
            <v>0</v>
          </cell>
          <cell r="AT34"/>
          <cell r="AU34"/>
          <cell r="BC34">
            <v>0</v>
          </cell>
          <cell r="BD34">
            <v>0</v>
          </cell>
          <cell r="BF34"/>
          <cell r="BG34"/>
          <cell r="BI34"/>
          <cell r="BK34"/>
          <cell r="BM34">
            <v>17640000</v>
          </cell>
          <cell r="BO34">
            <v>17640000</v>
          </cell>
          <cell r="BQ34"/>
          <cell r="BS34"/>
          <cell r="CG34">
            <v>0</v>
          </cell>
          <cell r="CH34">
            <v>0</v>
          </cell>
          <cell r="CJ34"/>
          <cell r="CK34"/>
          <cell r="CU34">
            <v>0</v>
          </cell>
          <cell r="CV34">
            <v>0</v>
          </cell>
          <cell r="CX34">
            <v>0</v>
          </cell>
          <cell r="CY34"/>
          <cell r="DA34">
            <v>1086568.02</v>
          </cell>
          <cell r="DB34">
            <v>20652300</v>
          </cell>
          <cell r="DC34">
            <v>37815349</v>
          </cell>
          <cell r="DD34">
            <v>720202200</v>
          </cell>
          <cell r="DE34">
            <v>3757231.7199999993</v>
          </cell>
          <cell r="DF34">
            <v>71387137.769999996</v>
          </cell>
          <cell r="DH34">
            <v>1052598.8599999994</v>
          </cell>
          <cell r="DI34">
            <v>20006886.010000002</v>
          </cell>
          <cell r="DJ34">
            <v>37815188.550000004</v>
          </cell>
          <cell r="DK34">
            <v>720199150.29999995</v>
          </cell>
          <cell r="DL34">
            <v>3757231.1799999923</v>
          </cell>
          <cell r="DM34">
            <v>71387127.430000007</v>
          </cell>
          <cell r="DO34"/>
          <cell r="DP34"/>
          <cell r="DR34"/>
          <cell r="DS34"/>
          <cell r="DY34">
            <v>2700000</v>
          </cell>
          <cell r="DZ34">
            <v>2700000</v>
          </cell>
          <cell r="EC34">
            <v>2700000</v>
          </cell>
          <cell r="ED34">
            <v>2700000</v>
          </cell>
          <cell r="EF34">
            <v>0</v>
          </cell>
          <cell r="EI34">
            <v>0</v>
          </cell>
          <cell r="ES34">
            <v>319132705.80000001</v>
          </cell>
          <cell r="ET34">
            <v>43715084.209999993</v>
          </cell>
          <cell r="EU34">
            <v>830586600</v>
          </cell>
          <cell r="EW34">
            <v>319132705.80000001</v>
          </cell>
          <cell r="EX34">
            <v>43715084.209999993</v>
          </cell>
          <cell r="EY34">
            <v>830586600</v>
          </cell>
          <cell r="EZ34">
            <v>120085844.59999999</v>
          </cell>
          <cell r="FC34">
            <v>120085844.59999999</v>
          </cell>
          <cell r="FG34">
            <v>5058011.3899999997</v>
          </cell>
          <cell r="FH34">
            <v>14320379.779999999</v>
          </cell>
          <cell r="FJ34">
            <v>4208517.51</v>
          </cell>
          <cell r="FK34">
            <v>11915269.58</v>
          </cell>
          <cell r="FM34"/>
          <cell r="FN34"/>
          <cell r="FP34"/>
          <cell r="FQ34"/>
          <cell r="GJ34">
            <v>0</v>
          </cell>
          <cell r="GM34">
            <v>0</v>
          </cell>
          <cell r="GP34">
            <v>0</v>
          </cell>
          <cell r="GS34">
            <v>0</v>
          </cell>
          <cell r="HA34">
            <v>13685959.390000001</v>
          </cell>
          <cell r="HB34">
            <v>260033228.37</v>
          </cell>
          <cell r="HC34">
            <v>1170078620.53</v>
          </cell>
          <cell r="HE34">
            <v>13685959.390000001</v>
          </cell>
          <cell r="HF34">
            <v>260033228.37</v>
          </cell>
          <cell r="HG34">
            <v>1161148288.2</v>
          </cell>
          <cell r="HI34"/>
          <cell r="HK34"/>
          <cell r="HP34">
            <v>1478672773.1399999</v>
          </cell>
          <cell r="HS34">
            <v>1478672773.1399999</v>
          </cell>
          <cell r="HV34">
            <v>0</v>
          </cell>
          <cell r="HY34">
            <v>0</v>
          </cell>
          <cell r="IB34">
            <v>0</v>
          </cell>
          <cell r="IE34">
            <v>0</v>
          </cell>
          <cell r="IT34">
            <v>0</v>
          </cell>
          <cell r="IW34">
            <v>0</v>
          </cell>
          <cell r="JJ34">
            <v>0</v>
          </cell>
          <cell r="JM34">
            <v>0</v>
          </cell>
          <cell r="JP34">
            <v>0</v>
          </cell>
          <cell r="JS34">
            <v>0</v>
          </cell>
          <cell r="KU34">
            <v>1203651.8400000001</v>
          </cell>
          <cell r="KV34">
            <v>2107198.16</v>
          </cell>
          <cell r="KX34">
            <v>1203651.8400000001</v>
          </cell>
          <cell r="KY34">
            <v>2107198.16</v>
          </cell>
          <cell r="LL34">
            <v>0</v>
          </cell>
          <cell r="LM34">
            <v>0</v>
          </cell>
          <cell r="LP34"/>
          <cell r="LQ34"/>
          <cell r="LT34"/>
          <cell r="LU34"/>
          <cell r="LX34"/>
          <cell r="LY34"/>
          <cell r="MS34">
            <v>0</v>
          </cell>
          <cell r="MT34">
            <v>0</v>
          </cell>
          <cell r="MV34">
            <v>313465.64</v>
          </cell>
          <cell r="MW34">
            <v>892171.42</v>
          </cell>
          <cell r="NA34"/>
          <cell r="NB34"/>
          <cell r="ND34">
            <v>313465.64</v>
          </cell>
          <cell r="NE34">
            <v>892171.42</v>
          </cell>
          <cell r="NG34"/>
          <cell r="NH34"/>
          <cell r="NJ34"/>
          <cell r="NK34"/>
          <cell r="OG34">
            <v>7336028.1999999881</v>
          </cell>
          <cell r="OH34">
            <v>139384500</v>
          </cell>
          <cell r="OI34">
            <v>173277852.66</v>
          </cell>
          <cell r="OK34">
            <v>7336028.1999999881</v>
          </cell>
          <cell r="OL34">
            <v>139384500</v>
          </cell>
          <cell r="OM34">
            <v>161777949.87</v>
          </cell>
          <cell r="OO34"/>
          <cell r="OP34"/>
          <cell r="OQ34"/>
          <cell r="OS34"/>
          <cell r="OT34"/>
          <cell r="OU34"/>
          <cell r="PM34"/>
          <cell r="PN34"/>
          <cell r="PR34"/>
          <cell r="PS34"/>
          <cell r="PW34"/>
          <cell r="PX34"/>
          <cell r="PZ34"/>
          <cell r="QA34"/>
          <cell r="QN34">
            <v>6974526.3200000003</v>
          </cell>
          <cell r="QQ34">
            <v>6974526.3200000003</v>
          </cell>
          <cell r="RY34">
            <v>0</v>
          </cell>
          <cell r="RZ34">
            <v>0</v>
          </cell>
          <cell r="SB34"/>
          <cell r="SC34"/>
          <cell r="SE34"/>
          <cell r="SF34"/>
          <cell r="SH34"/>
          <cell r="SI34"/>
          <cell r="SO34">
            <v>268826586.86000001</v>
          </cell>
          <cell r="SU34">
            <v>268826586.85000002</v>
          </cell>
          <cell r="SZ34">
            <v>94865400</v>
          </cell>
          <cell r="TC34">
            <v>94838237.400000006</v>
          </cell>
          <cell r="TG34"/>
          <cell r="TH34"/>
          <cell r="TI34">
            <v>0</v>
          </cell>
          <cell r="TJ34">
            <v>0</v>
          </cell>
          <cell r="TK34">
            <v>0</v>
          </cell>
          <cell r="TL34">
            <v>0</v>
          </cell>
          <cell r="TN34"/>
          <cell r="TO34"/>
          <cell r="TP34"/>
          <cell r="TQ34"/>
          <cell r="TR34"/>
          <cell r="TS34"/>
          <cell r="TU34"/>
          <cell r="TV34"/>
          <cell r="TW34"/>
          <cell r="TX34"/>
          <cell r="TY34"/>
          <cell r="TZ34"/>
          <cell r="UB34"/>
          <cell r="UC34"/>
          <cell r="UD34"/>
          <cell r="UE34"/>
          <cell r="UF34"/>
          <cell r="UG34"/>
          <cell r="VZ34">
            <v>119717614</v>
          </cell>
          <cell r="WA34">
            <v>119717614</v>
          </cell>
          <cell r="WB34"/>
          <cell r="WC34"/>
          <cell r="WD34"/>
          <cell r="WE34"/>
          <cell r="WF34">
            <v>63100</v>
          </cell>
          <cell r="WG34">
            <v>62856</v>
          </cell>
          <cell r="WH34">
            <v>3181200</v>
          </cell>
          <cell r="WI34">
            <v>3181200</v>
          </cell>
          <cell r="WJ34">
            <v>0</v>
          </cell>
          <cell r="WK34"/>
          <cell r="WL34">
            <v>6107502</v>
          </cell>
          <cell r="WM34">
            <v>6107502</v>
          </cell>
          <cell r="WN34">
            <v>292994811.89999998</v>
          </cell>
          <cell r="WQ34">
            <v>268681210.98000002</v>
          </cell>
          <cell r="WT34">
            <v>0</v>
          </cell>
          <cell r="WW34">
            <v>0</v>
          </cell>
          <cell r="XB34">
            <v>1692600</v>
          </cell>
          <cell r="XE34">
            <v>1634758.29</v>
          </cell>
          <cell r="XH34">
            <v>0</v>
          </cell>
          <cell r="XK34">
            <v>0</v>
          </cell>
          <cell r="XN34">
            <v>17356237.16</v>
          </cell>
          <cell r="XQ34">
            <v>17356237.16</v>
          </cell>
          <cell r="XT34">
            <v>181637331</v>
          </cell>
          <cell r="XW34">
            <v>181613658.78</v>
          </cell>
          <cell r="XZ34">
            <v>0</v>
          </cell>
          <cell r="YB34">
            <v>0</v>
          </cell>
          <cell r="YD34">
            <v>0</v>
          </cell>
          <cell r="YF34">
            <v>0</v>
          </cell>
          <cell r="YM34">
            <v>0</v>
          </cell>
          <cell r="YN34">
            <v>100522030</v>
          </cell>
          <cell r="YO34">
            <v>0</v>
          </cell>
          <cell r="YP34">
            <v>355374797.69</v>
          </cell>
          <cell r="YQ34">
            <v>0</v>
          </cell>
          <cell r="YR34">
            <v>65497555.729999997</v>
          </cell>
          <cell r="YS34">
            <v>0</v>
          </cell>
          <cell r="YT34">
            <v>3087023.6</v>
          </cell>
          <cell r="YU34">
            <v>9196134.7400000002</v>
          </cell>
          <cell r="YV34">
            <v>11987109.989999998</v>
          </cell>
          <cell r="YX34"/>
          <cell r="YY34">
            <v>99195043.840000004</v>
          </cell>
          <cell r="YZ34"/>
          <cell r="ZA34">
            <v>355374797.69</v>
          </cell>
          <cell r="ZB34"/>
          <cell r="ZC34">
            <v>65427379.909999996</v>
          </cell>
          <cell r="ZD34"/>
          <cell r="ZE34">
            <v>3087023.6</v>
          </cell>
          <cell r="ZF34">
            <v>9196134.7400000002</v>
          </cell>
          <cell r="ZG34">
            <v>11987109.98</v>
          </cell>
          <cell r="ZI34"/>
          <cell r="ZJ34"/>
          <cell r="ZK34"/>
          <cell r="ZL34"/>
          <cell r="ZM34"/>
          <cell r="ZO34"/>
          <cell r="ZP34"/>
          <cell r="ZQ34"/>
          <cell r="ZR34"/>
          <cell r="ZS34"/>
        </row>
      </sheetData>
      <sheetData sheetId="1">
        <row r="8">
          <cell r="F8">
            <v>217781.07</v>
          </cell>
          <cell r="G8">
            <v>217781.07</v>
          </cell>
          <cell r="H8">
            <v>0</v>
          </cell>
          <cell r="I8"/>
          <cell r="J8">
            <v>0</v>
          </cell>
          <cell r="K8"/>
          <cell r="L8">
            <v>0</v>
          </cell>
          <cell r="M8"/>
          <cell r="N8">
            <v>0</v>
          </cell>
          <cell r="O8"/>
          <cell r="P8">
            <v>435000</v>
          </cell>
          <cell r="Q8">
            <v>435000</v>
          </cell>
          <cell r="R8">
            <v>70964.89</v>
          </cell>
          <cell r="S8">
            <v>70964.89</v>
          </cell>
          <cell r="T8">
            <v>0</v>
          </cell>
          <cell r="U8"/>
          <cell r="V8">
            <v>0</v>
          </cell>
          <cell r="W8"/>
          <cell r="X8">
            <v>0</v>
          </cell>
          <cell r="Y8"/>
          <cell r="Z8">
            <v>0</v>
          </cell>
          <cell r="AA8"/>
          <cell r="AB8">
            <v>21725000</v>
          </cell>
          <cell r="AC8">
            <v>21724999.969999999</v>
          </cell>
          <cell r="AD8">
            <v>20513806.809999999</v>
          </cell>
          <cell r="AE8">
            <v>20513806.809999999</v>
          </cell>
          <cell r="AF8">
            <v>0</v>
          </cell>
          <cell r="AG8"/>
          <cell r="AH8">
            <v>0</v>
          </cell>
          <cell r="AI8"/>
          <cell r="AJ8">
            <v>2891304.6999999997</v>
          </cell>
          <cell r="AK8">
            <v>2891304.6999999997</v>
          </cell>
          <cell r="AL8">
            <v>0</v>
          </cell>
          <cell r="AM8"/>
          <cell r="AN8">
            <v>0</v>
          </cell>
          <cell r="AO8"/>
          <cell r="AP8">
            <v>538380.75</v>
          </cell>
          <cell r="AQ8">
            <v>367982.92</v>
          </cell>
          <cell r="AR8">
            <v>0</v>
          </cell>
          <cell r="AS8"/>
          <cell r="AT8">
            <v>700908.25</v>
          </cell>
          <cell r="AU8">
            <v>700908.25</v>
          </cell>
          <cell r="AV8">
            <v>33633.599999999999</v>
          </cell>
          <cell r="AW8">
            <v>33633.599999999999</v>
          </cell>
          <cell r="AX8">
            <v>308447.89</v>
          </cell>
          <cell r="AY8">
            <v>308447.89</v>
          </cell>
          <cell r="AZ8">
            <v>691479.65</v>
          </cell>
          <cell r="BA8">
            <v>566540.54</v>
          </cell>
          <cell r="BB8">
            <v>0</v>
          </cell>
          <cell r="BC8">
            <v>0</v>
          </cell>
          <cell r="BD8">
            <v>0</v>
          </cell>
          <cell r="BE8"/>
          <cell r="BF8">
            <v>68491.509999999995</v>
          </cell>
          <cell r="BG8">
            <v>68491.509999999995</v>
          </cell>
        </row>
        <row r="9">
          <cell r="F9">
            <v>215512.51</v>
          </cell>
          <cell r="G9">
            <v>215512.51</v>
          </cell>
          <cell r="H9">
            <v>0</v>
          </cell>
          <cell r="I9"/>
          <cell r="J9">
            <v>0</v>
          </cell>
          <cell r="K9"/>
          <cell r="L9">
            <v>0</v>
          </cell>
          <cell r="M9"/>
          <cell r="N9">
            <v>2304447.2599999998</v>
          </cell>
          <cell r="O9">
            <v>2304447.2599999998</v>
          </cell>
          <cell r="P9">
            <v>0</v>
          </cell>
          <cell r="Q9">
            <v>0</v>
          </cell>
          <cell r="R9">
            <v>171689.25</v>
          </cell>
          <cell r="S9">
            <v>171674.5</v>
          </cell>
          <cell r="T9">
            <v>38260.870000000003</v>
          </cell>
          <cell r="U9">
            <v>38260.870000000003</v>
          </cell>
          <cell r="V9">
            <v>0</v>
          </cell>
          <cell r="W9"/>
          <cell r="X9">
            <v>0</v>
          </cell>
          <cell r="Y9"/>
          <cell r="Z9">
            <v>0</v>
          </cell>
          <cell r="AA9"/>
          <cell r="AB9">
            <v>49659009.979999997</v>
          </cell>
          <cell r="AC9">
            <v>49659009.979999997</v>
          </cell>
          <cell r="AD9">
            <v>35144776.350000001</v>
          </cell>
          <cell r="AE9">
            <v>35144776.350000001</v>
          </cell>
          <cell r="AF9">
            <v>0</v>
          </cell>
          <cell r="AG9"/>
          <cell r="AH9">
            <v>6726687.7300000004</v>
          </cell>
          <cell r="AI9">
            <v>4965519.3899999997</v>
          </cell>
          <cell r="AJ9">
            <v>0</v>
          </cell>
          <cell r="AK9">
            <v>0</v>
          </cell>
          <cell r="AL9">
            <v>0</v>
          </cell>
          <cell r="AM9"/>
          <cell r="AN9">
            <v>0</v>
          </cell>
          <cell r="AO9"/>
          <cell r="AP9">
            <v>700000</v>
          </cell>
          <cell r="AQ9">
            <v>700000</v>
          </cell>
          <cell r="AR9">
            <v>0</v>
          </cell>
          <cell r="AS9"/>
          <cell r="AT9">
            <v>299720.09000000003</v>
          </cell>
          <cell r="AU9">
            <v>299720.09000000003</v>
          </cell>
          <cell r="AV9">
            <v>27136.199999999997</v>
          </cell>
          <cell r="AW9">
            <v>27136.199999999997</v>
          </cell>
          <cell r="AX9">
            <v>995830</v>
          </cell>
          <cell r="AY9">
            <v>995830</v>
          </cell>
          <cell r="AZ9">
            <v>227717.34</v>
          </cell>
          <cell r="BA9">
            <v>227717.34</v>
          </cell>
          <cell r="BB9">
            <v>96358.3</v>
          </cell>
          <cell r="BC9">
            <v>96358.3</v>
          </cell>
          <cell r="BD9">
            <v>0</v>
          </cell>
          <cell r="BE9"/>
          <cell r="BF9">
            <v>108055.36</v>
          </cell>
          <cell r="BG9">
            <v>108055.36</v>
          </cell>
        </row>
        <row r="10">
          <cell r="F10">
            <v>215512.51</v>
          </cell>
          <cell r="G10">
            <v>215512.51</v>
          </cell>
          <cell r="H10">
            <v>0</v>
          </cell>
          <cell r="I10"/>
          <cell r="J10">
            <v>0</v>
          </cell>
          <cell r="K10"/>
          <cell r="L10">
            <v>0</v>
          </cell>
          <cell r="M10"/>
          <cell r="N10">
            <v>0</v>
          </cell>
          <cell r="O10">
            <v>0</v>
          </cell>
          <cell r="P10">
            <v>0</v>
          </cell>
          <cell r="Q10">
            <v>0</v>
          </cell>
          <cell r="R10">
            <v>207171.7</v>
          </cell>
          <cell r="S10">
            <v>207171.7</v>
          </cell>
          <cell r="T10">
            <v>6956.52</v>
          </cell>
          <cell r="U10">
            <v>6956.52</v>
          </cell>
          <cell r="V10">
            <v>0</v>
          </cell>
          <cell r="W10"/>
          <cell r="X10">
            <v>0</v>
          </cell>
          <cell r="Y10"/>
          <cell r="Z10">
            <v>0</v>
          </cell>
          <cell r="AA10"/>
          <cell r="AB10">
            <v>27534228.140000001</v>
          </cell>
          <cell r="AC10">
            <v>26686596.68</v>
          </cell>
          <cell r="AD10">
            <v>19700007.09</v>
          </cell>
          <cell r="AE10">
            <v>19700007.09</v>
          </cell>
          <cell r="AF10">
            <v>0</v>
          </cell>
          <cell r="AG10"/>
          <cell r="AH10">
            <v>0</v>
          </cell>
          <cell r="AI10"/>
          <cell r="AJ10">
            <v>0</v>
          </cell>
          <cell r="AK10">
            <v>0</v>
          </cell>
          <cell r="AL10">
            <v>0</v>
          </cell>
          <cell r="AM10"/>
          <cell r="AN10">
            <v>0</v>
          </cell>
          <cell r="AO10"/>
          <cell r="AP10">
            <v>0</v>
          </cell>
          <cell r="AQ10">
            <v>0</v>
          </cell>
          <cell r="AR10">
            <v>0</v>
          </cell>
          <cell r="AS10"/>
          <cell r="AT10">
            <v>398278.37</v>
          </cell>
          <cell r="AU10">
            <v>398278.37</v>
          </cell>
          <cell r="AV10">
            <v>472418.73</v>
          </cell>
          <cell r="AW10">
            <v>472418.73</v>
          </cell>
          <cell r="AX10">
            <v>233000</v>
          </cell>
          <cell r="AY10">
            <v>233000</v>
          </cell>
          <cell r="AZ10">
            <v>327695.53000000003</v>
          </cell>
          <cell r="BA10">
            <v>327695.53000000003</v>
          </cell>
          <cell r="BB10">
            <v>0</v>
          </cell>
          <cell r="BC10">
            <v>0</v>
          </cell>
          <cell r="BD10">
            <v>0</v>
          </cell>
          <cell r="BE10"/>
          <cell r="BF10">
            <v>0</v>
          </cell>
          <cell r="BG10">
            <v>0</v>
          </cell>
        </row>
        <row r="11">
          <cell r="F11">
            <v>222464.53</v>
          </cell>
          <cell r="G11">
            <v>222464.53</v>
          </cell>
          <cell r="H11">
            <v>0</v>
          </cell>
          <cell r="I11"/>
          <cell r="J11">
            <v>0</v>
          </cell>
          <cell r="K11"/>
          <cell r="L11">
            <v>0</v>
          </cell>
          <cell r="M11"/>
          <cell r="N11">
            <v>3257971.49</v>
          </cell>
          <cell r="O11">
            <v>3257971.49</v>
          </cell>
          <cell r="P11">
            <v>0</v>
          </cell>
          <cell r="Q11">
            <v>0</v>
          </cell>
          <cell r="R11">
            <v>137821.29</v>
          </cell>
          <cell r="S11">
            <v>137821.29</v>
          </cell>
          <cell r="T11">
            <v>10434.780000000001</v>
          </cell>
          <cell r="U11">
            <v>10434.780000000001</v>
          </cell>
          <cell r="V11">
            <v>0</v>
          </cell>
          <cell r="W11"/>
          <cell r="X11">
            <v>0</v>
          </cell>
          <cell r="Y11"/>
          <cell r="Z11">
            <v>0</v>
          </cell>
          <cell r="AA11"/>
          <cell r="AB11">
            <v>39569565.100000001</v>
          </cell>
          <cell r="AC11">
            <v>39559037.079999998</v>
          </cell>
          <cell r="AD11">
            <v>37579092.100000001</v>
          </cell>
          <cell r="AE11">
            <v>37579092.100000001</v>
          </cell>
          <cell r="AF11">
            <v>0</v>
          </cell>
          <cell r="AG11"/>
          <cell r="AH11">
            <v>0</v>
          </cell>
          <cell r="AI11"/>
          <cell r="AJ11">
            <v>0</v>
          </cell>
          <cell r="AK11">
            <v>0</v>
          </cell>
          <cell r="AL11">
            <v>0</v>
          </cell>
          <cell r="AM11"/>
          <cell r="AN11">
            <v>0</v>
          </cell>
          <cell r="AO11"/>
          <cell r="AP11">
            <v>0</v>
          </cell>
          <cell r="AQ11">
            <v>0</v>
          </cell>
          <cell r="AR11">
            <v>1413600</v>
          </cell>
          <cell r="AS11">
            <v>1413600</v>
          </cell>
          <cell r="AT11">
            <v>2281522.7799999998</v>
          </cell>
          <cell r="AU11">
            <v>2277952.7000000002</v>
          </cell>
          <cell r="AV11">
            <v>469632.43</v>
          </cell>
          <cell r="AW11">
            <v>469632.43</v>
          </cell>
          <cell r="AX11">
            <v>1432431.42</v>
          </cell>
          <cell r="AY11">
            <v>580000</v>
          </cell>
          <cell r="AZ11">
            <v>876551.08</v>
          </cell>
          <cell r="BA11">
            <v>776180.15</v>
          </cell>
          <cell r="BB11">
            <v>83819.929999999993</v>
          </cell>
          <cell r="BC11">
            <v>83819.929999999993</v>
          </cell>
          <cell r="BD11">
            <v>0</v>
          </cell>
          <cell r="BE11"/>
          <cell r="BF11">
            <v>0</v>
          </cell>
          <cell r="BG11">
            <v>0</v>
          </cell>
        </row>
        <row r="12">
          <cell r="F12">
            <v>222464.53</v>
          </cell>
          <cell r="G12">
            <v>222464.53</v>
          </cell>
          <cell r="H12">
            <v>0</v>
          </cell>
          <cell r="I12"/>
          <cell r="J12">
            <v>0</v>
          </cell>
          <cell r="K12"/>
          <cell r="L12">
            <v>0</v>
          </cell>
          <cell r="M12"/>
          <cell r="N12">
            <v>0</v>
          </cell>
          <cell r="O12">
            <v>0</v>
          </cell>
          <cell r="P12">
            <v>458000</v>
          </cell>
          <cell r="Q12">
            <v>458000</v>
          </cell>
          <cell r="R12">
            <v>235978.23999999999</v>
          </cell>
          <cell r="S12">
            <v>235978.23999999999</v>
          </cell>
          <cell r="T12">
            <v>13043.48</v>
          </cell>
          <cell r="U12">
            <v>13043.48</v>
          </cell>
          <cell r="V12">
            <v>0</v>
          </cell>
          <cell r="W12"/>
          <cell r="X12">
            <v>0</v>
          </cell>
          <cell r="Y12"/>
          <cell r="Z12">
            <v>113376690</v>
          </cell>
          <cell r="AA12">
            <v>113376690</v>
          </cell>
          <cell r="AB12">
            <v>4650000</v>
          </cell>
          <cell r="AC12">
            <v>4650000</v>
          </cell>
          <cell r="AD12">
            <v>21800347.690000001</v>
          </cell>
          <cell r="AE12">
            <v>21800347.690000001</v>
          </cell>
          <cell r="AF12">
            <v>0</v>
          </cell>
          <cell r="AG12"/>
          <cell r="AH12">
            <v>0</v>
          </cell>
          <cell r="AI12"/>
          <cell r="AJ12">
            <v>53000000</v>
          </cell>
          <cell r="AK12">
            <v>53000000</v>
          </cell>
          <cell r="AL12">
            <v>0</v>
          </cell>
          <cell r="AM12"/>
          <cell r="AN12">
            <v>0</v>
          </cell>
          <cell r="AO12"/>
          <cell r="AP12">
            <v>0</v>
          </cell>
          <cell r="AQ12">
            <v>0</v>
          </cell>
          <cell r="AR12">
            <v>5010800</v>
          </cell>
          <cell r="AS12">
            <v>5010800</v>
          </cell>
          <cell r="AT12">
            <v>527490.91</v>
          </cell>
          <cell r="AU12">
            <v>527490.91</v>
          </cell>
          <cell r="AV12">
            <v>832141.95</v>
          </cell>
          <cell r="AW12">
            <v>832141.95</v>
          </cell>
          <cell r="AX12">
            <v>2073510.6099999999</v>
          </cell>
          <cell r="AY12">
            <v>2073510.61</v>
          </cell>
          <cell r="AZ12">
            <v>462418.86</v>
          </cell>
          <cell r="BA12">
            <v>462418.86</v>
          </cell>
          <cell r="BB12">
            <v>0</v>
          </cell>
          <cell r="BC12">
            <v>0</v>
          </cell>
          <cell r="BD12">
            <v>0</v>
          </cell>
          <cell r="BE12"/>
          <cell r="BF12">
            <v>0</v>
          </cell>
          <cell r="BG12">
            <v>0</v>
          </cell>
        </row>
        <row r="13">
          <cell r="F13">
            <v>227354.49</v>
          </cell>
          <cell r="G13">
            <v>227354.49</v>
          </cell>
          <cell r="H13">
            <v>0</v>
          </cell>
          <cell r="I13"/>
          <cell r="J13">
            <v>0</v>
          </cell>
          <cell r="K13"/>
          <cell r="L13">
            <v>0</v>
          </cell>
          <cell r="M13"/>
          <cell r="N13">
            <v>1474819.08</v>
          </cell>
          <cell r="O13">
            <v>1474819.08</v>
          </cell>
          <cell r="P13">
            <v>0</v>
          </cell>
          <cell r="Q13">
            <v>0</v>
          </cell>
          <cell r="R13">
            <v>183099.06</v>
          </cell>
          <cell r="S13">
            <v>183099.06</v>
          </cell>
          <cell r="T13">
            <v>0</v>
          </cell>
          <cell r="U13">
            <v>0</v>
          </cell>
          <cell r="V13">
            <v>0</v>
          </cell>
          <cell r="W13"/>
          <cell r="X13">
            <v>0</v>
          </cell>
          <cell r="Y13"/>
          <cell r="Z13">
            <v>94692211.299999997</v>
          </cell>
          <cell r="AA13">
            <v>94692211.299999997</v>
          </cell>
          <cell r="AB13">
            <v>40380530.880000003</v>
          </cell>
          <cell r="AC13">
            <v>40380530.880000003</v>
          </cell>
          <cell r="AD13">
            <v>25973874.800000001</v>
          </cell>
          <cell r="AE13">
            <v>25973874.800000001</v>
          </cell>
          <cell r="AF13">
            <v>0</v>
          </cell>
          <cell r="AG13"/>
          <cell r="AH13">
            <v>0</v>
          </cell>
          <cell r="AI13"/>
          <cell r="AJ13">
            <v>0</v>
          </cell>
          <cell r="AK13">
            <v>0</v>
          </cell>
          <cell r="AL13">
            <v>0</v>
          </cell>
          <cell r="AM13"/>
          <cell r="AN13">
            <v>0</v>
          </cell>
          <cell r="AO13"/>
          <cell r="AP13">
            <v>700000</v>
          </cell>
          <cell r="AQ13">
            <v>700000</v>
          </cell>
          <cell r="AR13">
            <v>4381800</v>
          </cell>
          <cell r="AS13">
            <v>4381800</v>
          </cell>
          <cell r="AT13">
            <v>1612058.1099999999</v>
          </cell>
          <cell r="AU13">
            <v>1597792.7</v>
          </cell>
          <cell r="AV13">
            <v>1342716.54</v>
          </cell>
          <cell r="AW13">
            <v>1342716.54</v>
          </cell>
          <cell r="AX13">
            <v>845440</v>
          </cell>
          <cell r="AY13">
            <v>845440</v>
          </cell>
          <cell r="AZ13">
            <v>461551.64</v>
          </cell>
          <cell r="BA13">
            <v>459718.58</v>
          </cell>
          <cell r="BB13">
            <v>96605.22</v>
          </cell>
          <cell r="BC13">
            <v>96605.22</v>
          </cell>
          <cell r="BD13">
            <v>0</v>
          </cell>
          <cell r="BE13"/>
          <cell r="BF13">
            <v>123062.33</v>
          </cell>
          <cell r="BG13">
            <v>123062.33</v>
          </cell>
        </row>
        <row r="14">
          <cell r="F14">
            <v>220097.89</v>
          </cell>
          <cell r="G14">
            <v>220097.89</v>
          </cell>
          <cell r="H14">
            <v>0</v>
          </cell>
          <cell r="I14"/>
          <cell r="J14">
            <v>0</v>
          </cell>
          <cell r="K14"/>
          <cell r="L14">
            <v>0</v>
          </cell>
          <cell r="M14"/>
          <cell r="N14">
            <v>0</v>
          </cell>
          <cell r="O14"/>
          <cell r="P14">
            <v>0</v>
          </cell>
          <cell r="Q14">
            <v>0</v>
          </cell>
          <cell r="R14">
            <v>117661.4</v>
          </cell>
          <cell r="S14">
            <v>117661.4</v>
          </cell>
          <cell r="T14">
            <v>7826.1</v>
          </cell>
          <cell r="U14">
            <v>7826.1</v>
          </cell>
          <cell r="V14">
            <v>0</v>
          </cell>
          <cell r="W14"/>
          <cell r="X14">
            <v>0</v>
          </cell>
          <cell r="Y14"/>
          <cell r="Z14">
            <v>0</v>
          </cell>
          <cell r="AA14"/>
          <cell r="AB14">
            <v>40600000</v>
          </cell>
          <cell r="AC14">
            <v>40599999.979999997</v>
          </cell>
          <cell r="AD14">
            <v>26829232.25</v>
          </cell>
          <cell r="AE14">
            <v>26829232.25</v>
          </cell>
          <cell r="AF14">
            <v>0</v>
          </cell>
          <cell r="AG14"/>
          <cell r="AH14">
            <v>0</v>
          </cell>
          <cell r="AI14"/>
          <cell r="AJ14">
            <v>40326733.200000003</v>
          </cell>
          <cell r="AK14">
            <v>39231076.609999999</v>
          </cell>
          <cell r="AL14">
            <v>0</v>
          </cell>
          <cell r="AM14"/>
          <cell r="AN14">
            <v>36115290</v>
          </cell>
          <cell r="AO14">
            <v>35919103.530000001</v>
          </cell>
          <cell r="AP14">
            <v>0</v>
          </cell>
          <cell r="AQ14">
            <v>0</v>
          </cell>
          <cell r="AR14">
            <v>0</v>
          </cell>
          <cell r="AS14"/>
          <cell r="AT14">
            <v>1662322.56</v>
          </cell>
          <cell r="AU14">
            <v>1662322.56</v>
          </cell>
          <cell r="AV14">
            <v>1606199.92</v>
          </cell>
          <cell r="AW14">
            <v>1606199.92</v>
          </cell>
          <cell r="AX14">
            <v>3497891.64</v>
          </cell>
          <cell r="AY14">
            <v>960911.64</v>
          </cell>
          <cell r="AZ14">
            <v>353490.17</v>
          </cell>
          <cell r="BA14">
            <v>344146.75</v>
          </cell>
          <cell r="BB14">
            <v>0</v>
          </cell>
          <cell r="BC14">
            <v>0</v>
          </cell>
          <cell r="BD14">
            <v>0</v>
          </cell>
          <cell r="BE14"/>
          <cell r="BF14">
            <v>0</v>
          </cell>
          <cell r="BG14"/>
        </row>
        <row r="15">
          <cell r="F15">
            <v>220097.89</v>
          </cell>
          <cell r="G15">
            <v>220096.89</v>
          </cell>
          <cell r="H15">
            <v>0</v>
          </cell>
          <cell r="I15"/>
          <cell r="J15">
            <v>0</v>
          </cell>
          <cell r="K15"/>
          <cell r="L15">
            <v>0</v>
          </cell>
          <cell r="M15"/>
          <cell r="N15">
            <v>0</v>
          </cell>
          <cell r="O15"/>
          <cell r="P15">
            <v>0</v>
          </cell>
          <cell r="Q15">
            <v>0</v>
          </cell>
          <cell r="R15">
            <v>58636.800000000003</v>
          </cell>
          <cell r="S15">
            <v>58636.800000000003</v>
          </cell>
          <cell r="T15">
            <v>0</v>
          </cell>
          <cell r="U15">
            <v>0</v>
          </cell>
          <cell r="V15">
            <v>0</v>
          </cell>
          <cell r="W15"/>
          <cell r="X15">
            <v>0</v>
          </cell>
          <cell r="Y15"/>
          <cell r="Z15">
            <v>0</v>
          </cell>
          <cell r="AA15"/>
          <cell r="AB15">
            <v>23359400</v>
          </cell>
          <cell r="AC15">
            <v>23359400</v>
          </cell>
          <cell r="AD15">
            <v>28930096.879999999</v>
          </cell>
          <cell r="AE15">
            <v>28930096.879999999</v>
          </cell>
          <cell r="AF15">
            <v>0</v>
          </cell>
          <cell r="AG15"/>
          <cell r="AH15">
            <v>0</v>
          </cell>
          <cell r="AI15"/>
          <cell r="AJ15">
            <v>0</v>
          </cell>
          <cell r="AK15">
            <v>0</v>
          </cell>
          <cell r="AL15">
            <v>0</v>
          </cell>
          <cell r="AM15"/>
          <cell r="AN15">
            <v>0</v>
          </cell>
          <cell r="AO15"/>
          <cell r="AP15">
            <v>700000</v>
          </cell>
          <cell r="AQ15">
            <v>700000</v>
          </cell>
          <cell r="AR15">
            <v>0</v>
          </cell>
          <cell r="AS15"/>
          <cell r="AT15">
            <v>4115370.2299999995</v>
          </cell>
          <cell r="AU15">
            <v>4115370.23</v>
          </cell>
          <cell r="AV15">
            <v>713483.15</v>
          </cell>
          <cell r="AW15">
            <v>713483.15</v>
          </cell>
          <cell r="AX15">
            <v>399890</v>
          </cell>
          <cell r="AY15">
            <v>399890</v>
          </cell>
          <cell r="AZ15">
            <v>256948.80000000002</v>
          </cell>
          <cell r="BA15">
            <v>256948.80000000002</v>
          </cell>
          <cell r="BB15">
            <v>78716.2</v>
          </cell>
          <cell r="BC15">
            <v>78716.2</v>
          </cell>
          <cell r="BD15">
            <v>0</v>
          </cell>
          <cell r="BE15"/>
          <cell r="BF15">
            <v>109127.28</v>
          </cell>
          <cell r="BG15">
            <v>109127.28</v>
          </cell>
        </row>
        <row r="16">
          <cell r="F16">
            <v>211633.29</v>
          </cell>
          <cell r="G16">
            <v>207667.35</v>
          </cell>
          <cell r="H16">
            <v>476800</v>
          </cell>
          <cell r="I16">
            <v>476800</v>
          </cell>
          <cell r="J16">
            <v>0</v>
          </cell>
          <cell r="K16"/>
          <cell r="L16">
            <v>0</v>
          </cell>
          <cell r="M16"/>
          <cell r="N16">
            <v>0</v>
          </cell>
          <cell r="O16"/>
          <cell r="P16">
            <v>0</v>
          </cell>
          <cell r="Q16">
            <v>0</v>
          </cell>
          <cell r="R16">
            <v>200460.76</v>
          </cell>
          <cell r="S16">
            <v>200460.76</v>
          </cell>
          <cell r="T16">
            <v>12173.91</v>
          </cell>
          <cell r="U16">
            <v>12173.91</v>
          </cell>
          <cell r="V16">
            <v>0</v>
          </cell>
          <cell r="W16"/>
          <cell r="X16">
            <v>0</v>
          </cell>
          <cell r="Y16"/>
          <cell r="Z16">
            <v>0</v>
          </cell>
          <cell r="AA16"/>
          <cell r="AB16">
            <v>0</v>
          </cell>
          <cell r="AC16">
            <v>0</v>
          </cell>
          <cell r="AD16">
            <v>43934686.239999995</v>
          </cell>
          <cell r="AE16">
            <v>43934686.239999995</v>
          </cell>
          <cell r="AF16">
            <v>0</v>
          </cell>
          <cell r="AG16"/>
          <cell r="AH16">
            <v>0</v>
          </cell>
          <cell r="AI16"/>
          <cell r="AJ16">
            <v>0</v>
          </cell>
          <cell r="AK16">
            <v>0</v>
          </cell>
          <cell r="AL16">
            <v>0</v>
          </cell>
          <cell r="AM16"/>
          <cell r="AN16">
            <v>0</v>
          </cell>
          <cell r="AO16"/>
          <cell r="AP16">
            <v>530548.81999999995</v>
          </cell>
          <cell r="AQ16">
            <v>530548.81999999995</v>
          </cell>
          <cell r="AR16">
            <v>1484400</v>
          </cell>
          <cell r="AS16">
            <v>1484400</v>
          </cell>
          <cell r="AT16">
            <v>974825.23</v>
          </cell>
          <cell r="AU16">
            <v>974825.23</v>
          </cell>
          <cell r="AV16">
            <v>1514315.1300000001</v>
          </cell>
          <cell r="AW16">
            <v>1514315.1300000001</v>
          </cell>
          <cell r="AX16">
            <v>496637.58</v>
          </cell>
          <cell r="AY16">
            <v>0</v>
          </cell>
          <cell r="AZ16">
            <v>414283.32</v>
          </cell>
          <cell r="BA16">
            <v>397210.8</v>
          </cell>
          <cell r="BB16">
            <v>97115.89</v>
          </cell>
          <cell r="BC16">
            <v>97115.89</v>
          </cell>
          <cell r="BD16">
            <v>0</v>
          </cell>
          <cell r="BE16"/>
          <cell r="BF16">
            <v>0</v>
          </cell>
          <cell r="BG16">
            <v>0</v>
          </cell>
        </row>
        <row r="17">
          <cell r="F17">
            <v>217781.07</v>
          </cell>
          <cell r="G17">
            <v>217781.07</v>
          </cell>
          <cell r="H17">
            <v>0</v>
          </cell>
          <cell r="I17">
            <v>0</v>
          </cell>
          <cell r="J17">
            <v>0</v>
          </cell>
          <cell r="K17"/>
          <cell r="L17">
            <v>12000000</v>
          </cell>
          <cell r="M17">
            <v>12000000</v>
          </cell>
          <cell r="N17">
            <v>0</v>
          </cell>
          <cell r="O17"/>
          <cell r="P17">
            <v>0</v>
          </cell>
          <cell r="Q17">
            <v>0</v>
          </cell>
          <cell r="R17">
            <v>66983.22</v>
          </cell>
          <cell r="S17">
            <v>66983.22</v>
          </cell>
          <cell r="T17">
            <v>8695.65</v>
          </cell>
          <cell r="U17">
            <v>8695.65</v>
          </cell>
          <cell r="V17">
            <v>110565581.43000001</v>
          </cell>
          <cell r="W17">
            <v>104938696.2</v>
          </cell>
          <cell r="X17">
            <v>0</v>
          </cell>
          <cell r="Y17"/>
          <cell r="Z17">
            <v>0</v>
          </cell>
          <cell r="AA17"/>
          <cell r="AB17">
            <v>45802055.340000004</v>
          </cell>
          <cell r="AC17">
            <v>45802055.340000004</v>
          </cell>
          <cell r="AD17">
            <v>28834494.010000002</v>
          </cell>
          <cell r="AE17">
            <v>28834494.010000002</v>
          </cell>
          <cell r="AF17">
            <v>0</v>
          </cell>
          <cell r="AG17"/>
          <cell r="AH17">
            <v>0</v>
          </cell>
          <cell r="AI17"/>
          <cell r="AJ17">
            <v>0</v>
          </cell>
          <cell r="AK17">
            <v>0</v>
          </cell>
          <cell r="AL17">
            <v>0</v>
          </cell>
          <cell r="AM17"/>
          <cell r="AN17">
            <v>0</v>
          </cell>
          <cell r="AO17"/>
          <cell r="AP17">
            <v>1303217.0699999998</v>
          </cell>
          <cell r="AQ17">
            <v>1303217.0699999998</v>
          </cell>
          <cell r="AR17">
            <v>3751000</v>
          </cell>
          <cell r="AS17">
            <v>3751000</v>
          </cell>
          <cell r="AT17">
            <v>3375087.92</v>
          </cell>
          <cell r="AU17">
            <v>3375087.92</v>
          </cell>
          <cell r="AV17">
            <v>1117925.07</v>
          </cell>
          <cell r="AW17">
            <v>1117925.07</v>
          </cell>
          <cell r="AX17">
            <v>1042019.04</v>
          </cell>
          <cell r="AY17">
            <v>425262.48</v>
          </cell>
          <cell r="AZ17">
            <v>46224.67</v>
          </cell>
          <cell r="BA17">
            <v>46224.67</v>
          </cell>
          <cell r="BB17">
            <v>0</v>
          </cell>
          <cell r="BC17">
            <v>0</v>
          </cell>
          <cell r="BD17">
            <v>0</v>
          </cell>
          <cell r="BE17"/>
          <cell r="BF17">
            <v>116833.16</v>
          </cell>
          <cell r="BG17">
            <v>116833.16</v>
          </cell>
        </row>
        <row r="18">
          <cell r="F18">
            <v>217781.43</v>
          </cell>
          <cell r="G18">
            <v>217781.43</v>
          </cell>
          <cell r="H18">
            <v>0</v>
          </cell>
          <cell r="I18">
            <v>0</v>
          </cell>
          <cell r="J18">
            <v>0</v>
          </cell>
          <cell r="K18"/>
          <cell r="L18">
            <v>0</v>
          </cell>
          <cell r="M18"/>
          <cell r="N18">
            <v>0</v>
          </cell>
          <cell r="O18"/>
          <cell r="P18">
            <v>0</v>
          </cell>
          <cell r="Q18">
            <v>0</v>
          </cell>
          <cell r="R18">
            <v>119037.89</v>
          </cell>
          <cell r="S18">
            <v>118655.53</v>
          </cell>
          <cell r="T18">
            <v>4347.83</v>
          </cell>
          <cell r="U18">
            <v>4347.83</v>
          </cell>
          <cell r="V18">
            <v>0</v>
          </cell>
          <cell r="W18"/>
          <cell r="X18">
            <v>0</v>
          </cell>
          <cell r="Y18"/>
          <cell r="Z18">
            <v>0</v>
          </cell>
          <cell r="AA18"/>
          <cell r="AB18">
            <v>25905032.989999998</v>
          </cell>
          <cell r="AC18">
            <v>25905032.989999998</v>
          </cell>
          <cell r="AD18">
            <v>18013338.98</v>
          </cell>
          <cell r="AE18">
            <v>18013338.98</v>
          </cell>
          <cell r="AF18">
            <v>0</v>
          </cell>
          <cell r="AG18"/>
          <cell r="AH18">
            <v>0</v>
          </cell>
          <cell r="AI18"/>
          <cell r="AJ18">
            <v>0</v>
          </cell>
          <cell r="AK18">
            <v>0</v>
          </cell>
          <cell r="AL18">
            <v>0</v>
          </cell>
          <cell r="AM18"/>
          <cell r="AN18">
            <v>0</v>
          </cell>
          <cell r="AO18"/>
          <cell r="AP18">
            <v>700000</v>
          </cell>
          <cell r="AQ18">
            <v>700000</v>
          </cell>
          <cell r="AR18">
            <v>0</v>
          </cell>
          <cell r="AS18"/>
          <cell r="AT18">
            <v>367913.7</v>
          </cell>
          <cell r="AU18">
            <v>367913.7</v>
          </cell>
          <cell r="AV18">
            <v>169151.66</v>
          </cell>
          <cell r="AW18">
            <v>169151.66</v>
          </cell>
          <cell r="AX18">
            <v>0</v>
          </cell>
          <cell r="AY18"/>
          <cell r="AZ18">
            <v>329453.15999999997</v>
          </cell>
          <cell r="BA18">
            <v>329453.15999999997</v>
          </cell>
          <cell r="BB18">
            <v>72449.78</v>
          </cell>
          <cell r="BC18">
            <v>72449.78</v>
          </cell>
          <cell r="BD18">
            <v>0</v>
          </cell>
          <cell r="BE18"/>
          <cell r="BF18">
            <v>92621.11</v>
          </cell>
          <cell r="BG18">
            <v>92621.11</v>
          </cell>
        </row>
        <row r="19">
          <cell r="F19">
            <v>474127.53</v>
          </cell>
          <cell r="G19">
            <v>473986.73</v>
          </cell>
          <cell r="H19">
            <v>0</v>
          </cell>
          <cell r="I19">
            <v>0</v>
          </cell>
          <cell r="J19">
            <v>54677198.120000005</v>
          </cell>
          <cell r="K19">
            <v>47691683.189999998</v>
          </cell>
          <cell r="L19">
            <v>0</v>
          </cell>
          <cell r="M19"/>
          <cell r="N19">
            <v>0</v>
          </cell>
          <cell r="O19"/>
          <cell r="P19">
            <v>0</v>
          </cell>
          <cell r="Q19">
            <v>0</v>
          </cell>
          <cell r="R19">
            <v>115975.32</v>
          </cell>
          <cell r="S19">
            <v>115975.32</v>
          </cell>
          <cell r="T19">
            <v>86956.52</v>
          </cell>
          <cell r="U19">
            <v>86956.52</v>
          </cell>
          <cell r="V19">
            <v>0</v>
          </cell>
          <cell r="W19"/>
          <cell r="X19">
            <v>0</v>
          </cell>
          <cell r="Y19"/>
          <cell r="Z19">
            <v>65207130</v>
          </cell>
          <cell r="AA19">
            <v>64650452.43</v>
          </cell>
          <cell r="AB19">
            <v>62214735.530000001</v>
          </cell>
          <cell r="AC19">
            <v>62214735.530000001</v>
          </cell>
          <cell r="AD19">
            <v>18378285.260000002</v>
          </cell>
          <cell r="AE19">
            <v>18378285.260000002</v>
          </cell>
          <cell r="AF19">
            <v>0</v>
          </cell>
          <cell r="AG19"/>
          <cell r="AH19">
            <v>0</v>
          </cell>
          <cell r="AI19"/>
          <cell r="AJ19">
            <v>0</v>
          </cell>
          <cell r="AK19">
            <v>0</v>
          </cell>
          <cell r="AL19">
            <v>0</v>
          </cell>
          <cell r="AM19"/>
          <cell r="AN19">
            <v>0</v>
          </cell>
          <cell r="AO19"/>
          <cell r="AP19">
            <v>700000</v>
          </cell>
          <cell r="AQ19">
            <v>700000</v>
          </cell>
          <cell r="AR19">
            <v>4228000</v>
          </cell>
          <cell r="AS19">
            <v>4228000</v>
          </cell>
          <cell r="AT19">
            <v>162564.84</v>
          </cell>
          <cell r="AU19">
            <v>159462.12</v>
          </cell>
          <cell r="AV19">
            <v>804491.07</v>
          </cell>
          <cell r="AW19">
            <v>804491.07</v>
          </cell>
          <cell r="AX19">
            <v>387900</v>
          </cell>
          <cell r="AY19">
            <v>387900</v>
          </cell>
          <cell r="AZ19">
            <v>317539.19</v>
          </cell>
          <cell r="BA19">
            <v>317539.19</v>
          </cell>
          <cell r="BB19">
            <v>107604.73</v>
          </cell>
          <cell r="BC19">
            <v>107604.73</v>
          </cell>
          <cell r="BD19">
            <v>0</v>
          </cell>
          <cell r="BE19"/>
          <cell r="BF19">
            <v>97141.19</v>
          </cell>
          <cell r="BG19">
            <v>97141.02</v>
          </cell>
        </row>
        <row r="20">
          <cell r="F20">
            <v>217781.07</v>
          </cell>
          <cell r="G20">
            <v>217781.07</v>
          </cell>
          <cell r="H20">
            <v>0</v>
          </cell>
          <cell r="I20">
            <v>0</v>
          </cell>
          <cell r="J20">
            <v>0</v>
          </cell>
          <cell r="K20"/>
          <cell r="L20">
            <v>0</v>
          </cell>
          <cell r="M20"/>
          <cell r="N20">
            <v>0</v>
          </cell>
          <cell r="O20"/>
          <cell r="P20">
            <v>0</v>
          </cell>
          <cell r="Q20">
            <v>0</v>
          </cell>
          <cell r="R20">
            <v>107591.93</v>
          </cell>
          <cell r="S20">
            <v>96652.05</v>
          </cell>
          <cell r="T20">
            <v>9565.2199999999993</v>
          </cell>
          <cell r="U20">
            <v>9565.2199999999993</v>
          </cell>
          <cell r="V20">
            <v>0</v>
          </cell>
          <cell r="W20"/>
          <cell r="X20">
            <v>0</v>
          </cell>
          <cell r="Y20"/>
          <cell r="Z20">
            <v>0</v>
          </cell>
          <cell r="AA20"/>
          <cell r="AB20">
            <v>17752760.129999999</v>
          </cell>
          <cell r="AC20">
            <v>17752760.129999999</v>
          </cell>
          <cell r="AD20">
            <v>13718449.16</v>
          </cell>
          <cell r="AE20">
            <v>13718449.16</v>
          </cell>
          <cell r="AF20">
            <v>0</v>
          </cell>
          <cell r="AG20"/>
          <cell r="AH20">
            <v>0</v>
          </cell>
          <cell r="AI20"/>
          <cell r="AJ20">
            <v>11159868.5</v>
          </cell>
          <cell r="AK20">
            <v>0</v>
          </cell>
          <cell r="AL20">
            <v>0</v>
          </cell>
          <cell r="AM20"/>
          <cell r="AN20">
            <v>0</v>
          </cell>
          <cell r="AO20"/>
          <cell r="AP20">
            <v>0</v>
          </cell>
          <cell r="AQ20">
            <v>0</v>
          </cell>
          <cell r="AR20">
            <v>1492000</v>
          </cell>
          <cell r="AS20">
            <v>612750</v>
          </cell>
          <cell r="AT20">
            <v>526706.72</v>
          </cell>
          <cell r="AU20">
            <v>526706.72</v>
          </cell>
          <cell r="AV20">
            <v>360727.91</v>
          </cell>
          <cell r="AW20">
            <v>360727.91</v>
          </cell>
          <cell r="AX20">
            <v>207070</v>
          </cell>
          <cell r="AY20">
            <v>207070</v>
          </cell>
          <cell r="AZ20">
            <v>354339.63</v>
          </cell>
          <cell r="BA20">
            <v>354339.63</v>
          </cell>
          <cell r="BB20">
            <v>81910.460000000006</v>
          </cell>
          <cell r="BC20">
            <v>81910.460000000006</v>
          </cell>
          <cell r="BD20">
            <v>0</v>
          </cell>
          <cell r="BE20"/>
          <cell r="BF20">
            <v>75530.25</v>
          </cell>
          <cell r="BG20">
            <v>75530.25</v>
          </cell>
        </row>
        <row r="21">
          <cell r="F21">
            <v>227353.86</v>
          </cell>
          <cell r="G21">
            <v>227353.86</v>
          </cell>
          <cell r="H21">
            <v>0</v>
          </cell>
          <cell r="I21">
            <v>0</v>
          </cell>
          <cell r="J21">
            <v>0</v>
          </cell>
          <cell r="K21"/>
          <cell r="L21">
            <v>0</v>
          </cell>
          <cell r="M21"/>
          <cell r="N21">
            <v>4137497.67</v>
          </cell>
          <cell r="O21">
            <v>3967250.51</v>
          </cell>
          <cell r="P21">
            <v>10000000</v>
          </cell>
          <cell r="Q21">
            <v>9915801.5399999991</v>
          </cell>
          <cell r="R21">
            <v>289450.01</v>
          </cell>
          <cell r="S21">
            <v>40950</v>
          </cell>
          <cell r="T21">
            <v>26086.959999999999</v>
          </cell>
          <cell r="U21">
            <v>26086.959999999999</v>
          </cell>
          <cell r="V21">
            <v>0</v>
          </cell>
          <cell r="W21"/>
          <cell r="X21">
            <v>0</v>
          </cell>
          <cell r="Y21"/>
          <cell r="Z21">
            <v>0</v>
          </cell>
          <cell r="AA21"/>
          <cell r="AB21">
            <v>86782962.159999996</v>
          </cell>
          <cell r="AC21">
            <v>86782962.150000006</v>
          </cell>
          <cell r="AD21">
            <v>98233595.540000007</v>
          </cell>
          <cell r="AE21">
            <v>98233288.739999995</v>
          </cell>
          <cell r="AF21">
            <v>0</v>
          </cell>
          <cell r="AG21"/>
          <cell r="AH21">
            <v>0</v>
          </cell>
          <cell r="AI21"/>
          <cell r="AJ21">
            <v>0</v>
          </cell>
          <cell r="AK21">
            <v>0</v>
          </cell>
          <cell r="AL21">
            <v>0</v>
          </cell>
          <cell r="AM21"/>
          <cell r="AN21">
            <v>0</v>
          </cell>
          <cell r="AO21"/>
          <cell r="AP21">
            <v>0</v>
          </cell>
          <cell r="AQ21">
            <v>0</v>
          </cell>
          <cell r="AR21">
            <v>0</v>
          </cell>
          <cell r="AS21"/>
          <cell r="AT21">
            <v>340841.63999999996</v>
          </cell>
          <cell r="AU21">
            <v>340841.64</v>
          </cell>
          <cell r="AV21">
            <v>0</v>
          </cell>
          <cell r="AW21">
            <v>0</v>
          </cell>
          <cell r="AX21">
            <v>1716530</v>
          </cell>
          <cell r="AY21">
            <v>586090.41</v>
          </cell>
          <cell r="AZ21">
            <v>253019.27</v>
          </cell>
          <cell r="BA21">
            <v>253019.27</v>
          </cell>
          <cell r="BB21">
            <v>0</v>
          </cell>
          <cell r="BC21">
            <v>0</v>
          </cell>
          <cell r="BD21">
            <v>0</v>
          </cell>
          <cell r="BE21"/>
          <cell r="BF21">
            <v>0</v>
          </cell>
          <cell r="BG21">
            <v>0</v>
          </cell>
        </row>
        <row r="22">
          <cell r="F22">
            <v>220684.81</v>
          </cell>
          <cell r="G22">
            <v>220684.81</v>
          </cell>
          <cell r="H22">
            <v>0</v>
          </cell>
          <cell r="I22">
            <v>0</v>
          </cell>
          <cell r="J22">
            <v>0</v>
          </cell>
          <cell r="K22"/>
          <cell r="L22">
            <v>0</v>
          </cell>
          <cell r="M22"/>
          <cell r="N22">
            <v>1833050.41</v>
          </cell>
          <cell r="O22">
            <v>1833050.41</v>
          </cell>
          <cell r="P22">
            <v>0</v>
          </cell>
          <cell r="Q22">
            <v>0</v>
          </cell>
          <cell r="R22">
            <v>103085.85</v>
          </cell>
          <cell r="S22">
            <v>103085.85</v>
          </cell>
          <cell r="T22">
            <v>13913.04</v>
          </cell>
          <cell r="U22">
            <v>13913.04</v>
          </cell>
          <cell r="V22">
            <v>0</v>
          </cell>
          <cell r="W22"/>
          <cell r="X22">
            <v>0</v>
          </cell>
          <cell r="Y22"/>
          <cell r="Z22">
            <v>0</v>
          </cell>
          <cell r="AA22"/>
          <cell r="AB22">
            <v>31138820.609999999</v>
          </cell>
          <cell r="AC22">
            <v>31138820.609999999</v>
          </cell>
          <cell r="AD22">
            <v>35700154.090000004</v>
          </cell>
          <cell r="AE22">
            <v>35585232.789999999</v>
          </cell>
          <cell r="AF22">
            <v>0</v>
          </cell>
          <cell r="AG22"/>
          <cell r="AH22">
            <v>0</v>
          </cell>
          <cell r="AI22"/>
          <cell r="AJ22">
            <v>0</v>
          </cell>
          <cell r="AK22">
            <v>0</v>
          </cell>
          <cell r="AL22">
            <v>0</v>
          </cell>
          <cell r="AM22"/>
          <cell r="AN22">
            <v>0</v>
          </cell>
          <cell r="AO22"/>
          <cell r="AP22">
            <v>1648843.7999999998</v>
          </cell>
          <cell r="AQ22">
            <v>1642828.29</v>
          </cell>
          <cell r="AR22">
            <v>1469200</v>
          </cell>
          <cell r="AS22">
            <v>1469200</v>
          </cell>
          <cell r="AT22">
            <v>512195.19000000006</v>
          </cell>
          <cell r="AU22">
            <v>512195.19</v>
          </cell>
          <cell r="AV22">
            <v>250276.43</v>
          </cell>
          <cell r="AW22">
            <v>250276.43</v>
          </cell>
          <cell r="AX22">
            <v>105320</v>
          </cell>
          <cell r="AY22">
            <v>105320</v>
          </cell>
          <cell r="AZ22">
            <v>211295.67</v>
          </cell>
          <cell r="BA22">
            <v>211295.67</v>
          </cell>
          <cell r="BB22">
            <v>87872.65</v>
          </cell>
          <cell r="BC22">
            <v>87872.65</v>
          </cell>
          <cell r="BD22">
            <v>0</v>
          </cell>
          <cell r="BE22"/>
          <cell r="BF22">
            <v>86579.34</v>
          </cell>
          <cell r="BG22">
            <v>86579.34</v>
          </cell>
        </row>
        <row r="23">
          <cell r="F23">
            <v>217781.07</v>
          </cell>
          <cell r="G23">
            <v>217781.07</v>
          </cell>
          <cell r="H23">
            <v>0</v>
          </cell>
          <cell r="I23">
            <v>0</v>
          </cell>
          <cell r="J23">
            <v>0</v>
          </cell>
          <cell r="K23"/>
          <cell r="L23">
            <v>0</v>
          </cell>
          <cell r="M23"/>
          <cell r="N23">
            <v>0</v>
          </cell>
          <cell r="O23">
            <v>0</v>
          </cell>
          <cell r="P23">
            <v>6100000</v>
          </cell>
          <cell r="Q23">
            <v>6100000</v>
          </cell>
          <cell r="R23">
            <v>166456.19</v>
          </cell>
          <cell r="S23">
            <v>166456.19</v>
          </cell>
          <cell r="T23">
            <v>15652.17</v>
          </cell>
          <cell r="U23">
            <v>15652.17</v>
          </cell>
          <cell r="V23">
            <v>0</v>
          </cell>
          <cell r="W23"/>
          <cell r="X23">
            <v>0</v>
          </cell>
          <cell r="Y23"/>
          <cell r="Z23">
            <v>0</v>
          </cell>
          <cell r="AA23"/>
          <cell r="AB23">
            <v>51129544.369999997</v>
          </cell>
          <cell r="AC23">
            <v>51129544.369999997</v>
          </cell>
          <cell r="AD23">
            <v>34608660.109999999</v>
          </cell>
          <cell r="AE23">
            <v>34573810.799999997</v>
          </cell>
          <cell r="AF23">
            <v>0</v>
          </cell>
          <cell r="AG23"/>
          <cell r="AH23">
            <v>0</v>
          </cell>
          <cell r="AI23"/>
          <cell r="AJ23">
            <v>0</v>
          </cell>
          <cell r="AK23">
            <v>0</v>
          </cell>
          <cell r="AL23">
            <v>0</v>
          </cell>
          <cell r="AM23"/>
          <cell r="AN23">
            <v>0</v>
          </cell>
          <cell r="AO23"/>
          <cell r="AP23">
            <v>0</v>
          </cell>
          <cell r="AQ23">
            <v>0</v>
          </cell>
          <cell r="AR23">
            <v>3658000</v>
          </cell>
          <cell r="AS23">
            <v>3646288.11</v>
          </cell>
          <cell r="AT23">
            <v>671842.41000000015</v>
          </cell>
          <cell r="AU23">
            <v>671842.41</v>
          </cell>
          <cell r="AV23">
            <v>2218306.63</v>
          </cell>
          <cell r="AW23">
            <v>2218306.63</v>
          </cell>
          <cell r="AX23">
            <v>3782048.87</v>
          </cell>
          <cell r="AY23">
            <v>1773308.06</v>
          </cell>
          <cell r="AZ23">
            <v>185321.32</v>
          </cell>
          <cell r="BA23">
            <v>185321.32</v>
          </cell>
          <cell r="BB23">
            <v>106222.74</v>
          </cell>
          <cell r="BC23">
            <v>106222.74</v>
          </cell>
          <cell r="BD23">
            <v>0</v>
          </cell>
          <cell r="BE23"/>
          <cell r="BF23">
            <v>160272.44</v>
          </cell>
          <cell r="BG23">
            <v>160272.44</v>
          </cell>
        </row>
        <row r="24">
          <cell r="F24">
            <v>222464.53</v>
          </cell>
          <cell r="G24">
            <v>222464.53</v>
          </cell>
          <cell r="H24">
            <v>0</v>
          </cell>
          <cell r="I24">
            <v>0</v>
          </cell>
          <cell r="J24">
            <v>0</v>
          </cell>
          <cell r="K24"/>
          <cell r="L24">
            <v>0</v>
          </cell>
          <cell r="M24"/>
          <cell r="N24">
            <v>3257971.49</v>
          </cell>
          <cell r="O24">
            <v>3257971.49</v>
          </cell>
          <cell r="P24">
            <v>300000</v>
          </cell>
          <cell r="Q24">
            <v>300000</v>
          </cell>
          <cell r="R24">
            <v>56024.91</v>
          </cell>
          <cell r="S24">
            <v>35879.4</v>
          </cell>
          <cell r="T24">
            <v>8695.65</v>
          </cell>
          <cell r="U24">
            <v>8695.65</v>
          </cell>
          <cell r="V24">
            <v>0</v>
          </cell>
          <cell r="W24"/>
          <cell r="X24">
            <v>0</v>
          </cell>
          <cell r="Y24"/>
          <cell r="Z24">
            <v>0</v>
          </cell>
          <cell r="AA24"/>
          <cell r="AB24">
            <v>29315000</v>
          </cell>
          <cell r="AC24">
            <v>29315000</v>
          </cell>
          <cell r="AD24">
            <v>42466533.649999999</v>
          </cell>
          <cell r="AE24">
            <v>42466533.649999999</v>
          </cell>
          <cell r="AF24">
            <v>0</v>
          </cell>
          <cell r="AG24"/>
          <cell r="AH24">
            <v>0</v>
          </cell>
          <cell r="AI24"/>
          <cell r="AJ24">
            <v>0</v>
          </cell>
          <cell r="AK24">
            <v>0</v>
          </cell>
          <cell r="AL24">
            <v>0</v>
          </cell>
          <cell r="AM24"/>
          <cell r="AN24">
            <v>0</v>
          </cell>
          <cell r="AO24"/>
          <cell r="AP24">
            <v>2230517.77</v>
          </cell>
          <cell r="AQ24">
            <v>2230517.77</v>
          </cell>
          <cell r="AR24">
            <v>706800</v>
          </cell>
          <cell r="AS24">
            <v>645792</v>
          </cell>
          <cell r="AT24">
            <v>493972.26</v>
          </cell>
          <cell r="AU24">
            <v>493972.26</v>
          </cell>
          <cell r="AV24">
            <v>1634033.69</v>
          </cell>
          <cell r="AW24">
            <v>1634033.69</v>
          </cell>
          <cell r="AX24">
            <v>228140</v>
          </cell>
          <cell r="AY24">
            <v>228140</v>
          </cell>
          <cell r="AZ24">
            <v>377128.78</v>
          </cell>
          <cell r="BA24">
            <v>377128.78</v>
          </cell>
          <cell r="BB24">
            <v>84836.06</v>
          </cell>
          <cell r="BC24">
            <v>84836.06</v>
          </cell>
          <cell r="BD24">
            <v>0</v>
          </cell>
          <cell r="BE24"/>
          <cell r="BF24">
            <v>133639.18</v>
          </cell>
          <cell r="BG24">
            <v>133639.18</v>
          </cell>
        </row>
        <row r="25">
          <cell r="F25">
            <v>232753.51</v>
          </cell>
          <cell r="G25">
            <v>232753.51</v>
          </cell>
          <cell r="H25">
            <v>0</v>
          </cell>
          <cell r="I25">
            <v>0</v>
          </cell>
          <cell r="J25">
            <v>0</v>
          </cell>
          <cell r="K25"/>
          <cell r="L25">
            <v>0</v>
          </cell>
          <cell r="M25"/>
          <cell r="N25">
            <v>0</v>
          </cell>
          <cell r="O25"/>
          <cell r="P25">
            <v>0</v>
          </cell>
          <cell r="Q25">
            <v>0</v>
          </cell>
          <cell r="R25">
            <v>197063.12</v>
          </cell>
          <cell r="S25">
            <v>197063.12</v>
          </cell>
          <cell r="T25">
            <v>5217.3900000000003</v>
          </cell>
          <cell r="U25">
            <v>5217.3900000000003</v>
          </cell>
          <cell r="V25">
            <v>0</v>
          </cell>
          <cell r="W25"/>
          <cell r="X25">
            <v>0</v>
          </cell>
          <cell r="Y25"/>
          <cell r="Z25">
            <v>0</v>
          </cell>
          <cell r="AA25"/>
          <cell r="AB25">
            <v>47333354.030000001</v>
          </cell>
          <cell r="AC25">
            <v>47282355.460000001</v>
          </cell>
          <cell r="AD25">
            <v>37909807.450000003</v>
          </cell>
          <cell r="AE25">
            <v>37909807.450000003</v>
          </cell>
          <cell r="AF25">
            <v>0</v>
          </cell>
          <cell r="AG25"/>
          <cell r="AH25">
            <v>0</v>
          </cell>
          <cell r="AI25"/>
          <cell r="AJ25">
            <v>0</v>
          </cell>
          <cell r="AK25">
            <v>0</v>
          </cell>
          <cell r="AL25">
            <v>0</v>
          </cell>
          <cell r="AM25"/>
          <cell r="AN25">
            <v>0</v>
          </cell>
          <cell r="AO25"/>
          <cell r="AP25">
            <v>0</v>
          </cell>
          <cell r="AQ25">
            <v>0</v>
          </cell>
          <cell r="AR25">
            <v>714400</v>
          </cell>
          <cell r="AS25">
            <v>572162.06999999995</v>
          </cell>
          <cell r="AT25">
            <v>601178.79</v>
          </cell>
          <cell r="AU25">
            <v>601178.79</v>
          </cell>
          <cell r="AV25">
            <v>530797.61</v>
          </cell>
          <cell r="AW25">
            <v>530797.61</v>
          </cell>
          <cell r="AX25">
            <v>533720</v>
          </cell>
          <cell r="AY25">
            <v>533720</v>
          </cell>
          <cell r="AZ25">
            <v>194713.62</v>
          </cell>
          <cell r="BA25">
            <v>151079.49</v>
          </cell>
          <cell r="BB25">
            <v>0</v>
          </cell>
          <cell r="BC25"/>
          <cell r="BD25">
            <v>0</v>
          </cell>
          <cell r="BE25"/>
          <cell r="BF25">
            <v>0</v>
          </cell>
          <cell r="BG25">
            <v>0</v>
          </cell>
        </row>
        <row r="26">
          <cell r="F26">
            <v>573263.28</v>
          </cell>
          <cell r="G26">
            <v>557221.63</v>
          </cell>
          <cell r="H26">
            <v>5822755.5</v>
          </cell>
          <cell r="I26">
            <v>5822755.5</v>
          </cell>
          <cell r="J26">
            <v>218122801.88</v>
          </cell>
          <cell r="K26">
            <v>17551061.469999999</v>
          </cell>
          <cell r="L26">
            <v>36000000</v>
          </cell>
          <cell r="M26">
            <v>35787566.829999998</v>
          </cell>
          <cell r="N26">
            <v>0</v>
          </cell>
          <cell r="O26"/>
          <cell r="P26">
            <v>109890300</v>
          </cell>
          <cell r="Q26">
            <v>96637220.909999996</v>
          </cell>
          <cell r="R26">
            <v>2026396.43</v>
          </cell>
          <cell r="S26">
            <v>1969800.63</v>
          </cell>
          <cell r="T26">
            <v>246956.52</v>
          </cell>
          <cell r="U26">
            <v>246956.52</v>
          </cell>
          <cell r="V26">
            <v>39227634</v>
          </cell>
          <cell r="W26">
            <v>29046355.57</v>
          </cell>
          <cell r="X26">
            <v>359485037.56999999</v>
          </cell>
          <cell r="Y26">
            <v>305562281.93000001</v>
          </cell>
          <cell r="Z26">
            <v>552651886.08000004</v>
          </cell>
          <cell r="AA26">
            <v>344334510.76999998</v>
          </cell>
          <cell r="AB26">
            <v>0</v>
          </cell>
          <cell r="AC26">
            <v>0</v>
          </cell>
          <cell r="AD26">
            <v>138440000</v>
          </cell>
          <cell r="AE26">
            <v>138440000</v>
          </cell>
          <cell r="AF26">
            <v>114780674.61</v>
          </cell>
          <cell r="AG26">
            <v>114780674.61</v>
          </cell>
          <cell r="AH26">
            <v>0</v>
          </cell>
          <cell r="AI26"/>
          <cell r="AJ26">
            <v>21670349.969999999</v>
          </cell>
          <cell r="AK26">
            <v>19042153.109999999</v>
          </cell>
          <cell r="AL26">
            <v>14085432.68</v>
          </cell>
          <cell r="AM26">
            <v>14085432.68</v>
          </cell>
          <cell r="AN26">
            <v>0</v>
          </cell>
          <cell r="AO26"/>
          <cell r="AP26">
            <v>0</v>
          </cell>
          <cell r="AQ26">
            <v>0</v>
          </cell>
          <cell r="AR26">
            <v>168063410</v>
          </cell>
          <cell r="AS26">
            <v>155205772.65000001</v>
          </cell>
          <cell r="AT26">
            <v>0</v>
          </cell>
          <cell r="AU26"/>
          <cell r="AV26">
            <v>0</v>
          </cell>
          <cell r="AW26">
            <v>0</v>
          </cell>
          <cell r="AX26">
            <v>2450510</v>
          </cell>
          <cell r="AY26">
            <v>1280510</v>
          </cell>
          <cell r="AZ26">
            <v>1888482.88</v>
          </cell>
          <cell r="BA26">
            <v>1888482.8</v>
          </cell>
          <cell r="BB26">
            <v>836221.5</v>
          </cell>
          <cell r="BC26">
            <v>812766.43</v>
          </cell>
          <cell r="BD26">
            <v>502200</v>
          </cell>
          <cell r="BE26">
            <v>502200</v>
          </cell>
          <cell r="BF26">
            <v>0</v>
          </cell>
          <cell r="BG26">
            <v>0</v>
          </cell>
        </row>
        <row r="27">
          <cell r="F27">
            <v>605309.13</v>
          </cell>
          <cell r="G27">
            <v>605309.13</v>
          </cell>
          <cell r="H27">
            <v>2200444.5</v>
          </cell>
          <cell r="I27">
            <v>2200444.5</v>
          </cell>
          <cell r="J27">
            <v>0</v>
          </cell>
          <cell r="K27"/>
          <cell r="L27">
            <v>12000000</v>
          </cell>
          <cell r="M27">
            <v>8280000</v>
          </cell>
          <cell r="N27">
            <v>0</v>
          </cell>
          <cell r="O27"/>
          <cell r="P27">
            <v>0</v>
          </cell>
          <cell r="Q27"/>
          <cell r="R27">
            <v>368451.74</v>
          </cell>
          <cell r="S27">
            <v>368451.74</v>
          </cell>
          <cell r="T27">
            <v>78260.87</v>
          </cell>
          <cell r="U27">
            <v>78260.87</v>
          </cell>
          <cell r="V27">
            <v>0</v>
          </cell>
          <cell r="W27"/>
          <cell r="X27">
            <v>0</v>
          </cell>
          <cell r="Y27"/>
          <cell r="Z27">
            <v>0</v>
          </cell>
          <cell r="AA27"/>
          <cell r="AB27">
            <v>0</v>
          </cell>
          <cell r="AC27">
            <v>0</v>
          </cell>
          <cell r="AD27">
            <v>8836097.5</v>
          </cell>
          <cell r="AE27">
            <v>4454431.71</v>
          </cell>
          <cell r="AF27">
            <v>35219325.390000001</v>
          </cell>
          <cell r="AG27">
            <v>35219325.390000001</v>
          </cell>
          <cell r="AH27">
            <v>0</v>
          </cell>
          <cell r="AI27"/>
          <cell r="AJ27">
            <v>0</v>
          </cell>
          <cell r="AK27">
            <v>0</v>
          </cell>
          <cell r="AL27">
            <v>0</v>
          </cell>
          <cell r="AM27"/>
          <cell r="AN27">
            <v>0</v>
          </cell>
          <cell r="AO27"/>
          <cell r="AP27">
            <v>2560000</v>
          </cell>
          <cell r="AQ27">
            <v>2560000</v>
          </cell>
          <cell r="AR27">
            <v>15450750</v>
          </cell>
          <cell r="AS27">
            <v>15450750</v>
          </cell>
          <cell r="AT27">
            <v>0</v>
          </cell>
          <cell r="AU27"/>
          <cell r="AV27">
            <v>0</v>
          </cell>
          <cell r="AW27">
            <v>0</v>
          </cell>
          <cell r="AX27">
            <v>2142010</v>
          </cell>
          <cell r="AY27">
            <v>1060407.92</v>
          </cell>
          <cell r="AZ27">
            <v>826233.13</v>
          </cell>
          <cell r="BA27">
            <v>826233.13</v>
          </cell>
          <cell r="BB27">
            <v>170266.54</v>
          </cell>
          <cell r="BC27">
            <v>170266.54</v>
          </cell>
          <cell r="BD27">
            <v>0</v>
          </cell>
          <cell r="BE27"/>
          <cell r="BF27">
            <v>128646.85</v>
          </cell>
          <cell r="BG27">
            <v>128646.85</v>
          </cell>
        </row>
      </sheetData>
      <sheetData sheetId="2">
        <row r="8">
          <cell r="H8">
            <v>0</v>
          </cell>
          <cell r="I8"/>
          <cell r="N8">
            <v>0</v>
          </cell>
          <cell r="O8">
            <v>0</v>
          </cell>
          <cell r="Z8">
            <v>0</v>
          </cell>
          <cell r="AA8"/>
          <cell r="AF8">
            <v>0</v>
          </cell>
          <cell r="AG8"/>
          <cell r="AL8">
            <v>0</v>
          </cell>
          <cell r="AM8"/>
          <cell r="AR8">
            <v>0</v>
          </cell>
          <cell r="AS8"/>
          <cell r="AX8">
            <v>0</v>
          </cell>
          <cell r="AY8">
            <v>0</v>
          </cell>
          <cell r="BE8">
            <v>0</v>
          </cell>
          <cell r="BF8"/>
          <cell r="BK8">
            <v>0</v>
          </cell>
          <cell r="BL8"/>
        </row>
        <row r="9">
          <cell r="H9">
            <v>0</v>
          </cell>
          <cell r="I9"/>
          <cell r="N9">
            <v>0</v>
          </cell>
          <cell r="O9">
            <v>0</v>
          </cell>
          <cell r="Z9">
            <v>0</v>
          </cell>
          <cell r="AA9"/>
          <cell r="AF9">
            <v>0</v>
          </cell>
          <cell r="AG9"/>
          <cell r="AL9">
            <v>0</v>
          </cell>
          <cell r="AM9"/>
          <cell r="AR9">
            <v>0</v>
          </cell>
          <cell r="AS9"/>
          <cell r="AX9">
            <v>0</v>
          </cell>
          <cell r="AY9">
            <v>0</v>
          </cell>
          <cell r="BE9">
            <v>0</v>
          </cell>
          <cell r="BF9"/>
          <cell r="BK9">
            <v>0</v>
          </cell>
          <cell r="BL9"/>
        </row>
        <row r="10">
          <cell r="H10">
            <v>0</v>
          </cell>
          <cell r="I10"/>
          <cell r="N10">
            <v>0</v>
          </cell>
          <cell r="O10">
            <v>0</v>
          </cell>
          <cell r="Z10">
            <v>0</v>
          </cell>
          <cell r="AA10"/>
          <cell r="AF10">
            <v>0</v>
          </cell>
          <cell r="AG10"/>
          <cell r="AL10">
            <v>0</v>
          </cell>
          <cell r="AM10"/>
          <cell r="AR10">
            <v>0</v>
          </cell>
          <cell r="AS10"/>
          <cell r="AX10">
            <v>0</v>
          </cell>
          <cell r="AY10">
            <v>0</v>
          </cell>
          <cell r="BE10">
            <v>0</v>
          </cell>
          <cell r="BF10"/>
          <cell r="BK10">
            <v>0</v>
          </cell>
          <cell r="BL10"/>
        </row>
        <row r="11">
          <cell r="H11">
            <v>0</v>
          </cell>
          <cell r="I11"/>
          <cell r="N11">
            <v>0</v>
          </cell>
          <cell r="O11">
            <v>0</v>
          </cell>
          <cell r="Z11">
            <v>0</v>
          </cell>
          <cell r="AA11"/>
          <cell r="AF11">
            <v>0</v>
          </cell>
          <cell r="AG11"/>
          <cell r="AL11">
            <v>0</v>
          </cell>
          <cell r="AM11"/>
          <cell r="AR11">
            <v>0</v>
          </cell>
          <cell r="AS11"/>
          <cell r="AX11">
            <v>0</v>
          </cell>
          <cell r="AY11">
            <v>0</v>
          </cell>
          <cell r="BE11">
            <v>0</v>
          </cell>
          <cell r="BF11"/>
          <cell r="BK11">
            <v>0</v>
          </cell>
          <cell r="BL11"/>
        </row>
        <row r="12">
          <cell r="H12">
            <v>0</v>
          </cell>
          <cell r="I12"/>
          <cell r="N12">
            <v>28102716.829999998</v>
          </cell>
          <cell r="O12">
            <v>28102716.829999998</v>
          </cell>
          <cell r="Z12">
            <v>0</v>
          </cell>
          <cell r="AA12"/>
          <cell r="AF12">
            <v>64600000</v>
          </cell>
          <cell r="AG12">
            <v>64600000</v>
          </cell>
          <cell r="AL12">
            <v>0</v>
          </cell>
          <cell r="AM12"/>
          <cell r="AR12">
            <v>0</v>
          </cell>
          <cell r="AS12"/>
          <cell r="AX12">
            <v>905946.91000000015</v>
          </cell>
          <cell r="AY12">
            <v>905946.91</v>
          </cell>
          <cell r="BE12">
            <v>0</v>
          </cell>
          <cell r="BF12"/>
          <cell r="BK12">
            <v>0</v>
          </cell>
          <cell r="BL12"/>
        </row>
        <row r="13">
          <cell r="H13">
            <v>0</v>
          </cell>
          <cell r="I13"/>
          <cell r="N13">
            <v>14865897.48</v>
          </cell>
          <cell r="O13">
            <v>14865897.48</v>
          </cell>
          <cell r="Z13">
            <v>0</v>
          </cell>
          <cell r="AA13"/>
          <cell r="AF13">
            <v>3222189.39</v>
          </cell>
          <cell r="AG13">
            <v>3222189.39</v>
          </cell>
          <cell r="AL13">
            <v>0</v>
          </cell>
          <cell r="AM13"/>
          <cell r="AR13">
            <v>649075.68000000005</v>
          </cell>
          <cell r="AS13">
            <v>649075.57999999996</v>
          </cell>
          <cell r="AX13">
            <v>254076.59</v>
          </cell>
          <cell r="AY13">
            <v>243594.34000000003</v>
          </cell>
          <cell r="BE13">
            <v>0</v>
          </cell>
          <cell r="BF13"/>
          <cell r="BK13">
            <v>0</v>
          </cell>
          <cell r="BL13"/>
        </row>
        <row r="14">
          <cell r="H14">
            <v>0</v>
          </cell>
          <cell r="I14"/>
          <cell r="N14">
            <v>0</v>
          </cell>
          <cell r="O14">
            <v>0</v>
          </cell>
          <cell r="Z14">
            <v>0</v>
          </cell>
          <cell r="AA14"/>
          <cell r="AF14">
            <v>1632199.98</v>
          </cell>
          <cell r="AG14">
            <v>1632199.98</v>
          </cell>
          <cell r="AL14">
            <v>0</v>
          </cell>
          <cell r="AM14"/>
          <cell r="AR14">
            <v>0</v>
          </cell>
          <cell r="AS14">
            <v>0</v>
          </cell>
          <cell r="AX14">
            <v>423386.08000000007</v>
          </cell>
          <cell r="AY14">
            <v>423386.07999999996</v>
          </cell>
          <cell r="BE14">
            <v>0</v>
          </cell>
          <cell r="BF14"/>
          <cell r="BK14">
            <v>0</v>
          </cell>
          <cell r="BL14"/>
        </row>
        <row r="15">
          <cell r="H15">
            <v>0</v>
          </cell>
          <cell r="I15"/>
          <cell r="N15">
            <v>0</v>
          </cell>
          <cell r="O15">
            <v>0</v>
          </cell>
          <cell r="Z15">
            <v>0</v>
          </cell>
          <cell r="AA15"/>
          <cell r="AF15">
            <v>0</v>
          </cell>
          <cell r="AG15">
            <v>0</v>
          </cell>
          <cell r="AL15">
            <v>0</v>
          </cell>
          <cell r="AM15"/>
          <cell r="AR15">
            <v>0</v>
          </cell>
          <cell r="AS15">
            <v>0</v>
          </cell>
          <cell r="AX15">
            <v>249832.9</v>
          </cell>
          <cell r="AY15">
            <v>249832.9</v>
          </cell>
          <cell r="BE15">
            <v>0</v>
          </cell>
          <cell r="BF15"/>
          <cell r="BK15">
            <v>0</v>
          </cell>
          <cell r="BL15"/>
        </row>
        <row r="16">
          <cell r="H16">
            <v>0</v>
          </cell>
          <cell r="I16"/>
          <cell r="N16">
            <v>0</v>
          </cell>
          <cell r="O16">
            <v>0</v>
          </cell>
          <cell r="Z16">
            <v>0</v>
          </cell>
          <cell r="AA16"/>
          <cell r="AF16">
            <v>2362697.86</v>
          </cell>
          <cell r="AG16">
            <v>2362697.86</v>
          </cell>
          <cell r="AL16">
            <v>0</v>
          </cell>
          <cell r="AM16"/>
          <cell r="AR16">
            <v>0</v>
          </cell>
          <cell r="AS16">
            <v>0</v>
          </cell>
          <cell r="AX16">
            <v>519342.66000000003</v>
          </cell>
          <cell r="AY16">
            <v>517823.85000000003</v>
          </cell>
          <cell r="BE16">
            <v>0</v>
          </cell>
          <cell r="BF16"/>
          <cell r="BK16">
            <v>0</v>
          </cell>
          <cell r="BL16"/>
        </row>
        <row r="17">
          <cell r="H17">
            <v>0</v>
          </cell>
          <cell r="I17"/>
          <cell r="N17">
            <v>11759322.82</v>
          </cell>
          <cell r="O17">
            <v>11759322.82</v>
          </cell>
          <cell r="Z17">
            <v>0</v>
          </cell>
          <cell r="AA17"/>
          <cell r="AF17">
            <v>0</v>
          </cell>
          <cell r="AG17">
            <v>0</v>
          </cell>
          <cell r="AL17">
            <v>0</v>
          </cell>
          <cell r="AM17"/>
          <cell r="AR17">
            <v>0</v>
          </cell>
          <cell r="AS17">
            <v>0</v>
          </cell>
          <cell r="AX17">
            <v>301948.76</v>
          </cell>
          <cell r="AY17">
            <v>301948.76</v>
          </cell>
          <cell r="BE17">
            <v>0</v>
          </cell>
          <cell r="BF17"/>
          <cell r="BK17">
            <v>0</v>
          </cell>
          <cell r="BL17"/>
        </row>
        <row r="18">
          <cell r="H18">
            <v>0</v>
          </cell>
          <cell r="I18"/>
          <cell r="N18">
            <v>0</v>
          </cell>
          <cell r="O18">
            <v>0</v>
          </cell>
          <cell r="Z18">
            <v>0</v>
          </cell>
          <cell r="AA18"/>
          <cell r="AF18">
            <v>1048798.08</v>
          </cell>
          <cell r="AG18">
            <v>1048798.08</v>
          </cell>
          <cell r="AL18">
            <v>0</v>
          </cell>
          <cell r="AM18"/>
          <cell r="AR18">
            <v>0</v>
          </cell>
          <cell r="AS18">
            <v>0</v>
          </cell>
          <cell r="AX18">
            <v>214726.30999999997</v>
          </cell>
          <cell r="AY18">
            <v>205354.27999999997</v>
          </cell>
          <cell r="BE18">
            <v>0</v>
          </cell>
          <cell r="BF18"/>
          <cell r="BK18">
            <v>0</v>
          </cell>
          <cell r="BL18"/>
        </row>
        <row r="19">
          <cell r="H19">
            <v>6956.5199999999977</v>
          </cell>
          <cell r="I19">
            <v>6956.5199999999977</v>
          </cell>
          <cell r="N19">
            <v>8910961.3400000017</v>
          </cell>
          <cell r="O19">
            <v>8910961.3400000017</v>
          </cell>
          <cell r="Z19">
            <v>0</v>
          </cell>
          <cell r="AA19"/>
          <cell r="AF19">
            <v>21290635.900000002</v>
          </cell>
          <cell r="AG19">
            <v>21290635.900000002</v>
          </cell>
          <cell r="AL19">
            <v>0</v>
          </cell>
          <cell r="AM19"/>
          <cell r="AR19">
            <v>1067447.29</v>
          </cell>
          <cell r="AS19">
            <v>1067447.29</v>
          </cell>
          <cell r="AX19">
            <v>426640.79</v>
          </cell>
          <cell r="AY19">
            <v>421358.52999999997</v>
          </cell>
          <cell r="BE19">
            <v>0</v>
          </cell>
          <cell r="BF19"/>
          <cell r="BK19">
            <v>0</v>
          </cell>
          <cell r="BL19"/>
        </row>
        <row r="20">
          <cell r="H20">
            <v>0</v>
          </cell>
          <cell r="I20"/>
          <cell r="N20">
            <v>0</v>
          </cell>
          <cell r="O20">
            <v>0</v>
          </cell>
          <cell r="Z20">
            <v>0</v>
          </cell>
          <cell r="AA20"/>
          <cell r="AF20">
            <v>0</v>
          </cell>
          <cell r="AG20">
            <v>0</v>
          </cell>
          <cell r="AL20">
            <v>0</v>
          </cell>
          <cell r="AM20"/>
          <cell r="AR20">
            <v>0</v>
          </cell>
          <cell r="AS20">
            <v>0</v>
          </cell>
          <cell r="AX20">
            <v>411235.6700000001</v>
          </cell>
          <cell r="AY20">
            <v>411235.67000000004</v>
          </cell>
          <cell r="BE20">
            <v>0</v>
          </cell>
          <cell r="BF20"/>
          <cell r="BK20">
            <v>0</v>
          </cell>
          <cell r="BL20"/>
        </row>
        <row r="21">
          <cell r="H21">
            <v>0</v>
          </cell>
          <cell r="I21"/>
          <cell r="N21">
            <v>0</v>
          </cell>
          <cell r="O21">
            <v>0</v>
          </cell>
          <cell r="Z21">
            <v>0</v>
          </cell>
          <cell r="AA21"/>
          <cell r="AF21">
            <v>2333440.6</v>
          </cell>
          <cell r="AG21">
            <v>2333440.6</v>
          </cell>
          <cell r="AL21">
            <v>0</v>
          </cell>
          <cell r="AM21"/>
          <cell r="AR21">
            <v>0</v>
          </cell>
          <cell r="AS21">
            <v>0</v>
          </cell>
          <cell r="AX21">
            <v>535115.05000000005</v>
          </cell>
          <cell r="AY21">
            <v>533613.62</v>
          </cell>
          <cell r="BE21">
            <v>0</v>
          </cell>
          <cell r="BF21"/>
          <cell r="BK21">
            <v>0</v>
          </cell>
          <cell r="BL21"/>
        </row>
        <row r="22">
          <cell r="H22">
            <v>0</v>
          </cell>
          <cell r="I22"/>
          <cell r="N22">
            <v>0</v>
          </cell>
          <cell r="O22">
            <v>0</v>
          </cell>
          <cell r="Z22">
            <v>0</v>
          </cell>
          <cell r="AA22"/>
          <cell r="AF22">
            <v>2056539.33</v>
          </cell>
          <cell r="AG22">
            <v>2056539.33</v>
          </cell>
          <cell r="AL22">
            <v>0</v>
          </cell>
          <cell r="AM22"/>
          <cell r="AR22">
            <v>0</v>
          </cell>
          <cell r="AS22">
            <v>0</v>
          </cell>
          <cell r="AX22">
            <v>328420.29000000004</v>
          </cell>
          <cell r="AY22">
            <v>328420.28999999992</v>
          </cell>
          <cell r="BE22">
            <v>0</v>
          </cell>
          <cell r="BF22"/>
          <cell r="BK22">
            <v>0</v>
          </cell>
          <cell r="BL22"/>
        </row>
        <row r="23">
          <cell r="H23">
            <v>0</v>
          </cell>
          <cell r="I23"/>
          <cell r="N23">
            <v>9950087.3200000059</v>
          </cell>
          <cell r="O23">
            <v>9950087.3200000059</v>
          </cell>
          <cell r="Z23">
            <v>0</v>
          </cell>
          <cell r="AA23"/>
          <cell r="AF23">
            <v>0</v>
          </cell>
          <cell r="AG23"/>
          <cell r="AL23">
            <v>0</v>
          </cell>
          <cell r="AM23"/>
          <cell r="AR23">
            <v>0</v>
          </cell>
          <cell r="AS23">
            <v>0</v>
          </cell>
          <cell r="AX23">
            <v>719213.30999999994</v>
          </cell>
          <cell r="AY23">
            <v>719213.3</v>
          </cell>
          <cell r="BE23">
            <v>0</v>
          </cell>
          <cell r="BF23"/>
          <cell r="BK23">
            <v>0</v>
          </cell>
          <cell r="BL23"/>
        </row>
        <row r="24">
          <cell r="H24">
            <v>0</v>
          </cell>
          <cell r="I24"/>
          <cell r="N24">
            <v>0</v>
          </cell>
          <cell r="O24">
            <v>0</v>
          </cell>
          <cell r="Z24">
            <v>0</v>
          </cell>
          <cell r="AA24"/>
          <cell r="AF24">
            <v>0</v>
          </cell>
          <cell r="AG24"/>
          <cell r="AL24">
            <v>0</v>
          </cell>
          <cell r="AM24"/>
          <cell r="AR24">
            <v>0</v>
          </cell>
          <cell r="AS24">
            <v>0</v>
          </cell>
          <cell r="AX24">
            <v>627186.69999999995</v>
          </cell>
          <cell r="AY24">
            <v>627186.69999999995</v>
          </cell>
          <cell r="BE24">
            <v>0</v>
          </cell>
          <cell r="BF24"/>
          <cell r="BK24">
            <v>0</v>
          </cell>
          <cell r="BL24"/>
        </row>
        <row r="25">
          <cell r="H25">
            <v>0</v>
          </cell>
          <cell r="I25"/>
          <cell r="N25">
            <v>0</v>
          </cell>
          <cell r="O25">
            <v>0</v>
          </cell>
          <cell r="Z25">
            <v>0</v>
          </cell>
          <cell r="AA25"/>
          <cell r="AF25">
            <v>20010697.309999999</v>
          </cell>
          <cell r="AG25">
            <v>20010697.309999999</v>
          </cell>
          <cell r="AL25">
            <v>0</v>
          </cell>
          <cell r="AM25"/>
          <cell r="AR25">
            <v>504797.45</v>
          </cell>
          <cell r="AS25">
            <v>504797.45</v>
          </cell>
          <cell r="AX25">
            <v>391040.27000000008</v>
          </cell>
          <cell r="AY25">
            <v>391040.26</v>
          </cell>
          <cell r="BE25">
            <v>0</v>
          </cell>
          <cell r="BF25"/>
          <cell r="BK25">
            <v>0</v>
          </cell>
          <cell r="BL25"/>
        </row>
        <row r="28">
          <cell r="N28"/>
          <cell r="O28"/>
        </row>
        <row r="29">
          <cell r="N29"/>
          <cell r="O29"/>
        </row>
      </sheetData>
      <sheetData sheetId="3">
        <row r="8">
          <cell r="D8">
            <v>7069.15</v>
          </cell>
          <cell r="E8">
            <v>0</v>
          </cell>
          <cell r="F8">
            <v>734734</v>
          </cell>
          <cell r="G8">
            <v>734734</v>
          </cell>
          <cell r="H8">
            <v>310464</v>
          </cell>
          <cell r="I8">
            <v>277532.12</v>
          </cell>
          <cell r="J8">
            <v>759129.65</v>
          </cell>
          <cell r="K8">
            <v>759129.65</v>
          </cell>
          <cell r="L8">
            <v>2865950</v>
          </cell>
          <cell r="M8">
            <v>2640832.39</v>
          </cell>
          <cell r="N8">
            <v>2520903.0699999998</v>
          </cell>
          <cell r="O8">
            <v>2520903.0699999998</v>
          </cell>
          <cell r="P8">
            <v>189456</v>
          </cell>
          <cell r="Q8">
            <v>171951.76</v>
          </cell>
          <cell r="R8">
            <v>0</v>
          </cell>
          <cell r="S8"/>
          <cell r="T8">
            <v>136227074.99999997</v>
          </cell>
          <cell r="U8">
            <v>136227075</v>
          </cell>
          <cell r="V8">
            <v>0</v>
          </cell>
          <cell r="W8"/>
          <cell r="X8">
            <v>20532366</v>
          </cell>
          <cell r="Y8">
            <v>20532366</v>
          </cell>
          <cell r="Z8">
            <v>0</v>
          </cell>
          <cell r="AA8">
            <v>0</v>
          </cell>
          <cell r="AB8">
            <v>2141431.17</v>
          </cell>
          <cell r="AC8">
            <v>2141431.17</v>
          </cell>
          <cell r="AD8">
            <v>0</v>
          </cell>
          <cell r="AE8"/>
          <cell r="AF8">
            <v>808070.92999999993</v>
          </cell>
          <cell r="AG8">
            <v>808070.93</v>
          </cell>
          <cell r="AH8">
            <v>599386</v>
          </cell>
          <cell r="AI8">
            <v>599386</v>
          </cell>
          <cell r="AJ8">
            <v>0</v>
          </cell>
          <cell r="AK8"/>
          <cell r="AL8">
            <v>784823</v>
          </cell>
          <cell r="AM8">
            <v>784822</v>
          </cell>
          <cell r="AN8">
            <v>0</v>
          </cell>
          <cell r="AO8"/>
        </row>
        <row r="9">
          <cell r="D9">
            <v>7069.15</v>
          </cell>
          <cell r="E9">
            <v>0</v>
          </cell>
          <cell r="F9">
            <v>1702761.65</v>
          </cell>
          <cell r="G9">
            <v>1702761.65</v>
          </cell>
          <cell r="H9">
            <v>388080.00000000006</v>
          </cell>
          <cell r="I9">
            <v>347578</v>
          </cell>
          <cell r="J9">
            <v>844429.64999999991</v>
          </cell>
          <cell r="K9">
            <v>844429.65</v>
          </cell>
          <cell r="L9">
            <v>8915112.8000000007</v>
          </cell>
          <cell r="M9">
            <v>8915112.8000000007</v>
          </cell>
          <cell r="N9">
            <v>3715584.2700000005</v>
          </cell>
          <cell r="O9">
            <v>3715584.27</v>
          </cell>
          <cell r="P9">
            <v>263038</v>
          </cell>
          <cell r="Q9">
            <v>263038</v>
          </cell>
          <cell r="R9">
            <v>50000</v>
          </cell>
          <cell r="S9"/>
          <cell r="T9">
            <v>332242000</v>
          </cell>
          <cell r="U9">
            <v>332242000</v>
          </cell>
          <cell r="V9">
            <v>0</v>
          </cell>
          <cell r="W9"/>
          <cell r="X9">
            <v>120564999</v>
          </cell>
          <cell r="Y9">
            <v>120564999</v>
          </cell>
          <cell r="Z9">
            <v>11200</v>
          </cell>
          <cell r="AA9">
            <v>11200</v>
          </cell>
          <cell r="AB9">
            <v>2813332.7199999997</v>
          </cell>
          <cell r="AC9">
            <v>2813332.72</v>
          </cell>
          <cell r="AD9">
            <v>0</v>
          </cell>
          <cell r="AE9"/>
          <cell r="AF9">
            <v>728070.92999999993</v>
          </cell>
          <cell r="AG9">
            <v>728070.93</v>
          </cell>
          <cell r="AH9">
            <v>1223242.0000000002</v>
          </cell>
          <cell r="AI9">
            <v>1222770.75</v>
          </cell>
          <cell r="AJ9">
            <v>1972885</v>
          </cell>
          <cell r="AK9">
            <v>1924526.3</v>
          </cell>
          <cell r="AL9">
            <v>764873</v>
          </cell>
          <cell r="AM9">
            <v>764873</v>
          </cell>
          <cell r="AN9">
            <v>0</v>
          </cell>
          <cell r="AO9"/>
        </row>
        <row r="10">
          <cell r="D10">
            <v>7069.15</v>
          </cell>
          <cell r="E10">
            <v>7069.15</v>
          </cell>
          <cell r="F10">
            <v>1085392</v>
          </cell>
          <cell r="G10">
            <v>1085392</v>
          </cell>
          <cell r="H10">
            <v>362208</v>
          </cell>
          <cell r="I10">
            <v>328636</v>
          </cell>
          <cell r="J10">
            <v>739529.64999999991</v>
          </cell>
          <cell r="K10">
            <v>739529.65</v>
          </cell>
          <cell r="L10">
            <v>3867257.6</v>
          </cell>
          <cell r="M10">
            <v>3400000</v>
          </cell>
          <cell r="N10">
            <v>2523963.0699999998</v>
          </cell>
          <cell r="O10">
            <v>2523963.0699999998</v>
          </cell>
          <cell r="P10">
            <v>408700</v>
          </cell>
          <cell r="Q10">
            <v>408470</v>
          </cell>
          <cell r="R10">
            <v>0</v>
          </cell>
          <cell r="S10"/>
          <cell r="T10">
            <v>194174249.99999997</v>
          </cell>
          <cell r="U10">
            <v>194174250</v>
          </cell>
          <cell r="V10">
            <v>0</v>
          </cell>
          <cell r="W10"/>
          <cell r="X10">
            <v>47052004</v>
          </cell>
          <cell r="Y10">
            <v>47052004</v>
          </cell>
          <cell r="Z10">
            <v>0</v>
          </cell>
          <cell r="AA10">
            <v>0</v>
          </cell>
          <cell r="AB10">
            <v>7133066.3700000001</v>
          </cell>
          <cell r="AC10">
            <v>7133066.3700000001</v>
          </cell>
          <cell r="AD10">
            <v>0</v>
          </cell>
          <cell r="AE10"/>
          <cell r="AF10">
            <v>833070.92999999993</v>
          </cell>
          <cell r="AG10">
            <v>833070.93</v>
          </cell>
          <cell r="AH10">
            <v>694495</v>
          </cell>
          <cell r="AI10">
            <v>694495</v>
          </cell>
          <cell r="AJ10">
            <v>0</v>
          </cell>
          <cell r="AK10"/>
          <cell r="AL10">
            <v>894273</v>
          </cell>
          <cell r="AM10">
            <v>894273</v>
          </cell>
          <cell r="AN10">
            <v>0</v>
          </cell>
          <cell r="AO10"/>
        </row>
        <row r="11">
          <cell r="D11">
            <v>7069.15</v>
          </cell>
          <cell r="E11">
            <v>0</v>
          </cell>
          <cell r="F11">
            <v>980364</v>
          </cell>
          <cell r="G11">
            <v>980364</v>
          </cell>
          <cell r="H11">
            <v>352968</v>
          </cell>
          <cell r="I11">
            <v>346288</v>
          </cell>
          <cell r="J11">
            <v>755309.64999999991</v>
          </cell>
          <cell r="K11">
            <v>747685.32</v>
          </cell>
          <cell r="L11">
            <v>3741842.0999999996</v>
          </cell>
          <cell r="M11">
            <v>3396896</v>
          </cell>
          <cell r="N11">
            <v>2363498.0700000003</v>
          </cell>
          <cell r="O11">
            <v>2356783.54</v>
          </cell>
          <cell r="P11">
            <v>121600.00000000001</v>
          </cell>
          <cell r="Q11">
            <v>120400</v>
          </cell>
          <cell r="R11">
            <v>50000</v>
          </cell>
          <cell r="S11">
            <v>50000</v>
          </cell>
          <cell r="T11">
            <v>195717001</v>
          </cell>
          <cell r="U11">
            <v>195717001</v>
          </cell>
          <cell r="V11">
            <v>0</v>
          </cell>
          <cell r="W11"/>
          <cell r="X11">
            <v>57121594</v>
          </cell>
          <cell r="Y11">
            <v>55433895.600000001</v>
          </cell>
          <cell r="Z11">
            <v>2900.0000000000005</v>
          </cell>
          <cell r="AA11">
            <v>2900</v>
          </cell>
          <cell r="AB11">
            <v>8298782.8899999987</v>
          </cell>
          <cell r="AC11">
            <v>8297762.1399999997</v>
          </cell>
          <cell r="AD11">
            <v>0</v>
          </cell>
          <cell r="AE11"/>
          <cell r="AF11">
            <v>818070.92999999993</v>
          </cell>
          <cell r="AG11">
            <v>806185.09</v>
          </cell>
          <cell r="AH11">
            <v>963087</v>
          </cell>
          <cell r="AI11">
            <v>951488.68</v>
          </cell>
          <cell r="AJ11">
            <v>0</v>
          </cell>
          <cell r="AK11"/>
          <cell r="AL11">
            <v>872673</v>
          </cell>
          <cell r="AM11">
            <v>840374.97</v>
          </cell>
          <cell r="AN11">
            <v>0</v>
          </cell>
          <cell r="AO11"/>
        </row>
        <row r="12">
          <cell r="D12">
            <v>7069.15</v>
          </cell>
          <cell r="E12">
            <v>0</v>
          </cell>
          <cell r="F12">
            <v>1073072</v>
          </cell>
          <cell r="G12">
            <v>1073072</v>
          </cell>
          <cell r="H12">
            <v>190652.00000000003</v>
          </cell>
          <cell r="I12">
            <v>177408</v>
          </cell>
          <cell r="J12">
            <v>1569414.2399999998</v>
          </cell>
          <cell r="K12">
            <v>1569414.24</v>
          </cell>
          <cell r="L12">
            <v>27088971.800000001</v>
          </cell>
          <cell r="M12">
            <v>27088971.800000001</v>
          </cell>
          <cell r="N12">
            <v>8063613.3700000001</v>
          </cell>
          <cell r="O12">
            <v>8063613.3700000001</v>
          </cell>
          <cell r="P12">
            <v>835300.00000000012</v>
          </cell>
          <cell r="Q12">
            <v>835300</v>
          </cell>
          <cell r="R12">
            <v>0</v>
          </cell>
          <cell r="S12"/>
          <cell r="T12">
            <v>649590203</v>
          </cell>
          <cell r="U12">
            <v>649590203</v>
          </cell>
          <cell r="V12">
            <v>0</v>
          </cell>
          <cell r="W12"/>
          <cell r="X12">
            <v>243438312</v>
          </cell>
          <cell r="Y12">
            <v>243438312</v>
          </cell>
          <cell r="Z12">
            <v>0</v>
          </cell>
          <cell r="AA12">
            <v>0</v>
          </cell>
          <cell r="AB12">
            <v>2908025.03</v>
          </cell>
          <cell r="AC12">
            <v>2908025.03</v>
          </cell>
          <cell r="AD12">
            <v>0</v>
          </cell>
          <cell r="AE12"/>
          <cell r="AF12">
            <v>1715961.5799999998</v>
          </cell>
          <cell r="AG12">
            <v>1715961.58</v>
          </cell>
          <cell r="AH12">
            <v>2949855</v>
          </cell>
          <cell r="AI12">
            <v>2947105.38</v>
          </cell>
          <cell r="AJ12">
            <v>0</v>
          </cell>
          <cell r="AK12"/>
          <cell r="AL12">
            <v>847173</v>
          </cell>
          <cell r="AM12">
            <v>847173</v>
          </cell>
          <cell r="AN12">
            <v>1035106.6899999998</v>
          </cell>
          <cell r="AO12">
            <v>1035106.69</v>
          </cell>
        </row>
        <row r="13">
          <cell r="D13">
            <v>7069.15</v>
          </cell>
          <cell r="E13">
            <v>0</v>
          </cell>
          <cell r="F13">
            <v>587480</v>
          </cell>
          <cell r="G13">
            <v>570232</v>
          </cell>
          <cell r="H13">
            <v>251328</v>
          </cell>
          <cell r="I13">
            <v>233310</v>
          </cell>
          <cell r="J13">
            <v>1420414.2399999998</v>
          </cell>
          <cell r="K13">
            <v>1420414.24</v>
          </cell>
          <cell r="L13">
            <v>9947402.8000000007</v>
          </cell>
          <cell r="M13">
            <v>8058737.4500000002</v>
          </cell>
          <cell r="N13">
            <v>3724174.2399999998</v>
          </cell>
          <cell r="O13">
            <v>3724174.24</v>
          </cell>
          <cell r="P13">
            <v>279470</v>
          </cell>
          <cell r="Q13">
            <v>279470</v>
          </cell>
          <cell r="R13">
            <v>50000</v>
          </cell>
          <cell r="S13">
            <v>50000</v>
          </cell>
          <cell r="T13">
            <v>263474964.99999997</v>
          </cell>
          <cell r="U13">
            <v>260974965</v>
          </cell>
          <cell r="V13">
            <v>0</v>
          </cell>
          <cell r="W13"/>
          <cell r="X13">
            <v>153091064</v>
          </cell>
          <cell r="Y13">
            <v>148091064</v>
          </cell>
          <cell r="Z13">
            <v>0</v>
          </cell>
          <cell r="AA13">
            <v>0</v>
          </cell>
          <cell r="AB13">
            <v>2063664.41</v>
          </cell>
          <cell r="AC13">
            <v>2063664.41</v>
          </cell>
          <cell r="AD13">
            <v>0</v>
          </cell>
          <cell r="AE13"/>
          <cell r="AF13">
            <v>843070.92999999993</v>
          </cell>
          <cell r="AG13">
            <v>831659.82</v>
          </cell>
          <cell r="AH13">
            <v>1873160</v>
          </cell>
          <cell r="AI13">
            <v>1853771.55</v>
          </cell>
          <cell r="AJ13">
            <v>2959328</v>
          </cell>
          <cell r="AK13">
            <v>1615913.13</v>
          </cell>
          <cell r="AL13">
            <v>887773</v>
          </cell>
          <cell r="AM13">
            <v>712787.77</v>
          </cell>
          <cell r="AN13">
            <v>1016906.75</v>
          </cell>
          <cell r="AO13">
            <v>933864.31</v>
          </cell>
        </row>
        <row r="14">
          <cell r="D14">
            <v>7069.15</v>
          </cell>
          <cell r="E14">
            <v>0</v>
          </cell>
          <cell r="F14">
            <v>1509507.9999999998</v>
          </cell>
          <cell r="G14">
            <v>1509508</v>
          </cell>
          <cell r="H14">
            <v>506967.99999999994</v>
          </cell>
          <cell r="I14">
            <v>478632</v>
          </cell>
          <cell r="J14">
            <v>1569938.24</v>
          </cell>
          <cell r="K14">
            <v>1569938.24</v>
          </cell>
          <cell r="L14">
            <v>9404116.9000000004</v>
          </cell>
          <cell r="M14">
            <v>9404116.9000000004</v>
          </cell>
          <cell r="N14">
            <v>4332427.5799999991</v>
          </cell>
          <cell r="O14">
            <v>4310000</v>
          </cell>
          <cell r="P14">
            <v>287120</v>
          </cell>
          <cell r="Q14">
            <v>265280</v>
          </cell>
          <cell r="R14">
            <v>50000</v>
          </cell>
          <cell r="S14"/>
          <cell r="T14">
            <v>342156349</v>
          </cell>
          <cell r="U14">
            <v>341732538</v>
          </cell>
          <cell r="V14">
            <v>0</v>
          </cell>
          <cell r="W14"/>
          <cell r="X14">
            <v>53913003</v>
          </cell>
          <cell r="Y14">
            <v>53913003</v>
          </cell>
          <cell r="Z14">
            <v>0</v>
          </cell>
          <cell r="AA14">
            <v>0</v>
          </cell>
          <cell r="AB14">
            <v>2296961.4299999997</v>
          </cell>
          <cell r="AC14">
            <v>2296961.4300000002</v>
          </cell>
          <cell r="AD14">
            <v>0</v>
          </cell>
          <cell r="AE14"/>
          <cell r="AF14">
            <v>833070.92999999993</v>
          </cell>
          <cell r="AG14">
            <v>775000</v>
          </cell>
          <cell r="AH14">
            <v>3422311</v>
          </cell>
          <cell r="AI14">
            <v>3388479.45</v>
          </cell>
          <cell r="AJ14">
            <v>986443</v>
          </cell>
          <cell r="AK14">
            <v>896160</v>
          </cell>
          <cell r="AL14">
            <v>972573</v>
          </cell>
          <cell r="AM14">
            <v>972573</v>
          </cell>
          <cell r="AN14">
            <v>1054606.75</v>
          </cell>
          <cell r="AO14">
            <v>1054606.75</v>
          </cell>
        </row>
        <row r="15">
          <cell r="D15">
            <v>7069.15</v>
          </cell>
          <cell r="E15">
            <v>0</v>
          </cell>
          <cell r="F15">
            <v>1164619.33</v>
          </cell>
          <cell r="G15">
            <v>1143288.33</v>
          </cell>
          <cell r="H15">
            <v>313767.02999999997</v>
          </cell>
          <cell r="I15">
            <v>302833.03000000003</v>
          </cell>
          <cell r="J15">
            <v>787429.64999999991</v>
          </cell>
          <cell r="K15">
            <v>787429.65</v>
          </cell>
          <cell r="L15">
            <v>4866037.8</v>
          </cell>
          <cell r="M15">
            <v>4460237.66</v>
          </cell>
          <cell r="N15">
            <v>2503188.0699999998</v>
          </cell>
          <cell r="O15">
            <v>2503188.0699999998</v>
          </cell>
          <cell r="P15">
            <v>268015</v>
          </cell>
          <cell r="Q15">
            <v>250231.29</v>
          </cell>
          <cell r="R15">
            <v>0</v>
          </cell>
          <cell r="S15"/>
          <cell r="T15">
            <v>225825985</v>
          </cell>
          <cell r="U15">
            <v>223146122</v>
          </cell>
          <cell r="V15">
            <v>0</v>
          </cell>
          <cell r="W15"/>
          <cell r="X15">
            <v>40045690</v>
          </cell>
          <cell r="Y15">
            <v>39032374.07</v>
          </cell>
          <cell r="Z15">
            <v>4000</v>
          </cell>
          <cell r="AA15">
            <v>0</v>
          </cell>
          <cell r="AB15">
            <v>1840222.1199999999</v>
          </cell>
          <cell r="AC15">
            <v>1840222.12</v>
          </cell>
          <cell r="AD15">
            <v>0</v>
          </cell>
          <cell r="AE15"/>
          <cell r="AF15">
            <v>838070.92999999993</v>
          </cell>
          <cell r="AG15">
            <v>838070.93</v>
          </cell>
          <cell r="AH15">
            <v>323691</v>
          </cell>
          <cell r="AI15">
            <v>318427.3</v>
          </cell>
          <cell r="AJ15">
            <v>0</v>
          </cell>
          <cell r="AK15"/>
          <cell r="AL15">
            <v>902173</v>
          </cell>
          <cell r="AM15">
            <v>902173</v>
          </cell>
          <cell r="AN15">
            <v>1001306.75</v>
          </cell>
          <cell r="AO15">
            <v>1001306.75</v>
          </cell>
        </row>
        <row r="16">
          <cell r="D16">
            <v>7069.15</v>
          </cell>
          <cell r="E16">
            <v>0</v>
          </cell>
          <cell r="F16">
            <v>1362283.9999999998</v>
          </cell>
          <cell r="G16">
            <v>1362284</v>
          </cell>
          <cell r="H16">
            <v>282744</v>
          </cell>
          <cell r="I16">
            <v>245630</v>
          </cell>
          <cell r="J16">
            <v>1534214.24</v>
          </cell>
          <cell r="K16">
            <v>1534214.24</v>
          </cell>
          <cell r="L16">
            <v>6826031.2999999998</v>
          </cell>
          <cell r="M16">
            <v>6826031.2999999998</v>
          </cell>
          <cell r="N16">
            <v>4044081.6900000004</v>
          </cell>
          <cell r="O16">
            <v>4044081.69</v>
          </cell>
          <cell r="P16">
            <v>503240</v>
          </cell>
          <cell r="Q16">
            <v>503240</v>
          </cell>
          <cell r="R16">
            <v>100000</v>
          </cell>
          <cell r="S16">
            <v>50000</v>
          </cell>
          <cell r="T16">
            <v>323702004.99999994</v>
          </cell>
          <cell r="U16">
            <v>323702005</v>
          </cell>
          <cell r="V16">
            <v>0</v>
          </cell>
          <cell r="W16"/>
          <cell r="X16">
            <v>123168002</v>
          </cell>
          <cell r="Y16">
            <v>123168002</v>
          </cell>
          <cell r="Z16">
            <v>800</v>
          </cell>
          <cell r="AA16">
            <v>800</v>
          </cell>
          <cell r="AB16">
            <v>1976641.23</v>
          </cell>
          <cell r="AC16">
            <v>1976641.23</v>
          </cell>
          <cell r="AD16">
            <v>0</v>
          </cell>
          <cell r="AE16"/>
          <cell r="AF16">
            <v>813070.92999999993</v>
          </cell>
          <cell r="AG16">
            <v>813070.93</v>
          </cell>
          <cell r="AH16">
            <v>1914515</v>
          </cell>
          <cell r="AI16">
            <v>1913009.35</v>
          </cell>
          <cell r="AJ16">
            <v>986443</v>
          </cell>
          <cell r="AK16">
            <v>885542.24</v>
          </cell>
          <cell r="AL16">
            <v>790173</v>
          </cell>
          <cell r="AM16">
            <v>790173</v>
          </cell>
          <cell r="AN16">
            <v>1018106.75</v>
          </cell>
          <cell r="AO16">
            <v>1018106.75</v>
          </cell>
        </row>
        <row r="17">
          <cell r="D17">
            <v>7069.15</v>
          </cell>
          <cell r="E17">
            <v>0</v>
          </cell>
          <cell r="F17">
            <v>351428</v>
          </cell>
          <cell r="G17">
            <v>343420</v>
          </cell>
          <cell r="H17">
            <v>173968.67</v>
          </cell>
          <cell r="I17">
            <v>162880.67000000001</v>
          </cell>
          <cell r="J17">
            <v>1546483.2399999998</v>
          </cell>
          <cell r="K17">
            <v>1546483.24</v>
          </cell>
          <cell r="L17">
            <v>7726787.2999999998</v>
          </cell>
          <cell r="M17">
            <v>7069669.2400000002</v>
          </cell>
          <cell r="N17">
            <v>3743169.73</v>
          </cell>
          <cell r="O17">
            <v>3743169.73</v>
          </cell>
          <cell r="P17">
            <v>613360</v>
          </cell>
          <cell r="Q17">
            <v>347120</v>
          </cell>
          <cell r="R17">
            <v>150000</v>
          </cell>
          <cell r="S17">
            <v>150000</v>
          </cell>
          <cell r="T17">
            <v>241962593.99999997</v>
          </cell>
          <cell r="U17">
            <v>241962594</v>
          </cell>
          <cell r="V17">
            <v>0</v>
          </cell>
          <cell r="W17"/>
          <cell r="X17">
            <v>88665283</v>
          </cell>
          <cell r="Y17">
            <v>88665283</v>
          </cell>
          <cell r="Z17">
            <v>0</v>
          </cell>
          <cell r="AA17">
            <v>0</v>
          </cell>
          <cell r="AB17">
            <v>9583216.3300000019</v>
          </cell>
          <cell r="AC17">
            <v>9583216.3300000001</v>
          </cell>
          <cell r="AD17">
            <v>0</v>
          </cell>
          <cell r="AE17"/>
          <cell r="AF17">
            <v>840205.12</v>
          </cell>
          <cell r="AG17">
            <v>840205.12</v>
          </cell>
          <cell r="AH17">
            <v>1119809</v>
          </cell>
          <cell r="AI17">
            <v>1106189.67</v>
          </cell>
          <cell r="AJ17">
            <v>0</v>
          </cell>
          <cell r="AK17"/>
          <cell r="AL17">
            <v>792593</v>
          </cell>
          <cell r="AM17">
            <v>792593</v>
          </cell>
          <cell r="AN17">
            <v>1052506.75</v>
          </cell>
          <cell r="AO17">
            <v>1052506.75</v>
          </cell>
        </row>
        <row r="18">
          <cell r="D18">
            <v>7069.15</v>
          </cell>
          <cell r="E18">
            <v>0</v>
          </cell>
          <cell r="F18">
            <v>723033.32</v>
          </cell>
          <cell r="G18">
            <v>714140.66</v>
          </cell>
          <cell r="H18">
            <v>314388.00000000006</v>
          </cell>
          <cell r="I18">
            <v>306152</v>
          </cell>
          <cell r="J18">
            <v>754922.65</v>
          </cell>
          <cell r="K18">
            <v>754922.65</v>
          </cell>
          <cell r="L18">
            <v>3557610.2</v>
          </cell>
          <cell r="M18">
            <v>3557610.2</v>
          </cell>
          <cell r="N18">
            <v>2502528.0699999998</v>
          </cell>
          <cell r="O18">
            <v>2502528.0699999998</v>
          </cell>
          <cell r="P18">
            <v>350241.99999999994</v>
          </cell>
          <cell r="Q18">
            <v>350242</v>
          </cell>
          <cell r="R18">
            <v>0</v>
          </cell>
          <cell r="S18"/>
          <cell r="T18">
            <v>157177134.00000003</v>
          </cell>
          <cell r="U18">
            <v>157157134</v>
          </cell>
          <cell r="V18">
            <v>0</v>
          </cell>
          <cell r="W18"/>
          <cell r="X18">
            <v>55956992</v>
          </cell>
          <cell r="Y18">
            <v>54979622</v>
          </cell>
          <cell r="Z18">
            <v>4800</v>
          </cell>
          <cell r="AA18">
            <v>0</v>
          </cell>
          <cell r="AB18">
            <v>7806336.2400000002</v>
          </cell>
          <cell r="AC18">
            <v>7806336.2400000002</v>
          </cell>
          <cell r="AD18">
            <v>0</v>
          </cell>
          <cell r="AE18"/>
          <cell r="AF18">
            <v>783070.92999999993</v>
          </cell>
          <cell r="AG18">
            <v>783070.93</v>
          </cell>
          <cell r="AH18">
            <v>1416652</v>
          </cell>
          <cell r="AI18">
            <v>1405863.09</v>
          </cell>
          <cell r="AJ18">
            <v>986443</v>
          </cell>
          <cell r="AK18">
            <v>981510.78</v>
          </cell>
          <cell r="AL18">
            <v>816773</v>
          </cell>
          <cell r="AM18">
            <v>816773</v>
          </cell>
          <cell r="AN18">
            <v>963642.15</v>
          </cell>
          <cell r="AO18">
            <v>878783.11</v>
          </cell>
        </row>
        <row r="19">
          <cell r="D19">
            <v>7069.15</v>
          </cell>
          <cell r="E19">
            <v>0</v>
          </cell>
          <cell r="F19">
            <v>910294</v>
          </cell>
          <cell r="G19">
            <v>872256</v>
          </cell>
          <cell r="H19">
            <v>238392</v>
          </cell>
          <cell r="I19">
            <v>225473</v>
          </cell>
          <cell r="J19">
            <v>1452014.24</v>
          </cell>
          <cell r="K19">
            <v>1452014.24</v>
          </cell>
          <cell r="L19">
            <v>11315714.4</v>
          </cell>
          <cell r="M19">
            <v>9852267.0700000003</v>
          </cell>
          <cell r="N19">
            <v>4142681.6900000004</v>
          </cell>
          <cell r="O19">
            <v>4142681.69</v>
          </cell>
          <cell r="P19">
            <v>1170700</v>
          </cell>
          <cell r="Q19">
            <v>968709.49</v>
          </cell>
          <cell r="R19">
            <v>50000</v>
          </cell>
          <cell r="S19">
            <v>50000</v>
          </cell>
          <cell r="T19">
            <v>347103504</v>
          </cell>
          <cell r="U19">
            <v>347103504</v>
          </cell>
          <cell r="V19">
            <v>0</v>
          </cell>
          <cell r="W19"/>
          <cell r="X19">
            <v>168640540.25</v>
          </cell>
          <cell r="Y19">
            <v>168640540.25</v>
          </cell>
          <cell r="Z19">
            <v>0</v>
          </cell>
          <cell r="AA19">
            <v>0</v>
          </cell>
          <cell r="AB19">
            <v>13915514.959999999</v>
          </cell>
          <cell r="AC19">
            <v>13768583.369999999</v>
          </cell>
          <cell r="AD19">
            <v>0</v>
          </cell>
          <cell r="AE19"/>
          <cell r="AF19">
            <v>763070.92999999993</v>
          </cell>
          <cell r="AG19">
            <v>663603.93999999994</v>
          </cell>
          <cell r="AH19">
            <v>1537505.9999999998</v>
          </cell>
          <cell r="AI19">
            <v>904224</v>
          </cell>
          <cell r="AJ19">
            <v>986443</v>
          </cell>
          <cell r="AK19">
            <v>981135</v>
          </cell>
          <cell r="AL19">
            <v>838673</v>
          </cell>
          <cell r="AM19">
            <v>814263.54</v>
          </cell>
          <cell r="AN19">
            <v>1023506.75</v>
          </cell>
          <cell r="AO19">
            <v>971936.97</v>
          </cell>
        </row>
        <row r="20">
          <cell r="D20">
            <v>7069.15</v>
          </cell>
          <cell r="E20">
            <v>0</v>
          </cell>
          <cell r="F20">
            <v>1060727</v>
          </cell>
          <cell r="G20">
            <v>1060727</v>
          </cell>
          <cell r="H20">
            <v>372680</v>
          </cell>
          <cell r="I20">
            <v>359744</v>
          </cell>
          <cell r="J20">
            <v>867229.64999999991</v>
          </cell>
          <cell r="K20">
            <v>867229.65</v>
          </cell>
          <cell r="L20">
            <v>5780461.7000000002</v>
          </cell>
          <cell r="M20">
            <v>5400461.7000000002</v>
          </cell>
          <cell r="N20">
            <v>2941480.38</v>
          </cell>
          <cell r="O20">
            <v>2941480.38</v>
          </cell>
          <cell r="P20">
            <v>235581</v>
          </cell>
          <cell r="Q20">
            <v>216109</v>
          </cell>
          <cell r="R20">
            <v>50000</v>
          </cell>
          <cell r="S20"/>
          <cell r="T20">
            <v>234994921.99999997</v>
          </cell>
          <cell r="U20">
            <v>230869592.53999999</v>
          </cell>
          <cell r="V20">
            <v>0</v>
          </cell>
          <cell r="W20"/>
          <cell r="X20">
            <v>64750062.999999993</v>
          </cell>
          <cell r="Y20">
            <v>64750063</v>
          </cell>
          <cell r="Z20">
            <v>12800</v>
          </cell>
          <cell r="AA20">
            <v>0</v>
          </cell>
          <cell r="AB20">
            <v>2949949.9900000007</v>
          </cell>
          <cell r="AC20">
            <v>2949949.99</v>
          </cell>
          <cell r="AD20">
            <v>0</v>
          </cell>
          <cell r="AE20"/>
          <cell r="AF20">
            <v>868070.92999999993</v>
          </cell>
          <cell r="AG20">
            <v>868070.93</v>
          </cell>
          <cell r="AH20">
            <v>677203</v>
          </cell>
          <cell r="AI20">
            <v>666181.31999999995</v>
          </cell>
          <cell r="AJ20">
            <v>0</v>
          </cell>
          <cell r="AK20"/>
          <cell r="AL20">
            <v>798673</v>
          </cell>
          <cell r="AM20">
            <v>798673</v>
          </cell>
          <cell r="AN20">
            <v>963906.75</v>
          </cell>
          <cell r="AO20">
            <v>963906.75</v>
          </cell>
        </row>
        <row r="21">
          <cell r="D21">
            <v>7069.15</v>
          </cell>
          <cell r="E21">
            <v>0</v>
          </cell>
          <cell r="F21">
            <v>2776962.85</v>
          </cell>
          <cell r="G21">
            <v>2776962.85</v>
          </cell>
          <cell r="H21">
            <v>510048</v>
          </cell>
          <cell r="I21">
            <v>419268.94</v>
          </cell>
          <cell r="J21">
            <v>1435743.24</v>
          </cell>
          <cell r="K21">
            <v>1435743.24</v>
          </cell>
          <cell r="L21">
            <v>16610367.1</v>
          </cell>
          <cell r="M21">
            <v>13623130.560000001</v>
          </cell>
          <cell r="N21">
            <v>7604250.6900000004</v>
          </cell>
          <cell r="O21">
            <v>7604250.6900000004</v>
          </cell>
          <cell r="P21">
            <v>645829.99999999988</v>
          </cell>
          <cell r="Q21">
            <v>516284.5</v>
          </cell>
          <cell r="R21">
            <v>50000</v>
          </cell>
          <cell r="S21"/>
          <cell r="T21">
            <v>652290001</v>
          </cell>
          <cell r="U21">
            <v>630680687.90999997</v>
          </cell>
          <cell r="V21">
            <v>0</v>
          </cell>
          <cell r="W21"/>
          <cell r="X21">
            <v>175297997</v>
          </cell>
          <cell r="Y21">
            <v>168380611.90000001</v>
          </cell>
          <cell r="Z21">
            <v>27200</v>
          </cell>
          <cell r="AA21">
            <v>27200</v>
          </cell>
          <cell r="AB21">
            <v>2638131.4200000004</v>
          </cell>
          <cell r="AC21">
            <v>2638131.42</v>
          </cell>
          <cell r="AD21">
            <v>0</v>
          </cell>
          <cell r="AE21"/>
          <cell r="AF21">
            <v>1170943.6499999999</v>
          </cell>
          <cell r="AG21">
            <v>800000</v>
          </cell>
          <cell r="AH21">
            <v>10619170</v>
          </cell>
          <cell r="AI21">
            <v>10590317.34</v>
          </cell>
          <cell r="AJ21">
            <v>1438669.3800000004</v>
          </cell>
          <cell r="AK21">
            <v>1438669.38</v>
          </cell>
          <cell r="AL21">
            <v>919873</v>
          </cell>
          <cell r="AM21">
            <v>859873</v>
          </cell>
          <cell r="AN21">
            <v>1101506.74</v>
          </cell>
          <cell r="AO21">
            <v>622660.42000000004</v>
          </cell>
        </row>
        <row r="22">
          <cell r="D22">
            <v>7069.15</v>
          </cell>
          <cell r="E22">
            <v>0</v>
          </cell>
          <cell r="F22">
            <v>1332408</v>
          </cell>
          <cell r="G22">
            <v>1332408</v>
          </cell>
          <cell r="H22">
            <v>388388.00000000006</v>
          </cell>
          <cell r="I22">
            <v>374990</v>
          </cell>
          <cell r="J22">
            <v>781429.64999999991</v>
          </cell>
          <cell r="K22">
            <v>781429.65</v>
          </cell>
          <cell r="L22">
            <v>5711993.5999999996</v>
          </cell>
          <cell r="M22">
            <v>5711993.5999999996</v>
          </cell>
          <cell r="N22">
            <v>2916128.63</v>
          </cell>
          <cell r="O22">
            <v>2616651.34</v>
          </cell>
          <cell r="P22">
            <v>513869</v>
          </cell>
          <cell r="Q22">
            <v>513869</v>
          </cell>
          <cell r="R22">
            <v>0</v>
          </cell>
          <cell r="S22"/>
          <cell r="T22">
            <v>294508953.00000006</v>
          </cell>
          <cell r="U22">
            <v>294508953</v>
          </cell>
          <cell r="V22">
            <v>0</v>
          </cell>
          <cell r="W22"/>
          <cell r="X22">
            <v>63624986</v>
          </cell>
          <cell r="Y22">
            <v>63624986</v>
          </cell>
          <cell r="Z22">
            <v>1599.9999999999998</v>
          </cell>
          <cell r="AA22">
            <v>1600</v>
          </cell>
          <cell r="AB22">
            <v>7570258.5100000007</v>
          </cell>
          <cell r="AC22">
            <v>7570258.5099999998</v>
          </cell>
          <cell r="AD22">
            <v>0</v>
          </cell>
          <cell r="AE22"/>
          <cell r="AF22">
            <v>808070.92999999993</v>
          </cell>
          <cell r="AG22">
            <v>780008.87</v>
          </cell>
          <cell r="AH22">
            <v>1950995.05</v>
          </cell>
          <cell r="AI22">
            <v>1651209.6</v>
          </cell>
          <cell r="AJ22">
            <v>0</v>
          </cell>
          <cell r="AK22"/>
          <cell r="AL22">
            <v>786403</v>
          </cell>
          <cell r="AM22">
            <v>738050.03</v>
          </cell>
          <cell r="AN22">
            <v>1021205.7500000001</v>
          </cell>
          <cell r="AO22">
            <v>972822.25</v>
          </cell>
        </row>
        <row r="23">
          <cell r="D23">
            <v>7069.15</v>
          </cell>
          <cell r="E23">
            <v>7069.15</v>
          </cell>
          <cell r="F23">
            <v>1098944</v>
          </cell>
          <cell r="G23">
            <v>1098944</v>
          </cell>
          <cell r="H23">
            <v>340032</v>
          </cell>
          <cell r="I23">
            <v>257649</v>
          </cell>
          <cell r="J23">
            <v>1694814.24</v>
          </cell>
          <cell r="K23">
            <v>1694814.24</v>
          </cell>
          <cell r="L23">
            <v>16488608.300000001</v>
          </cell>
          <cell r="M23">
            <v>16031090.380000001</v>
          </cell>
          <cell r="N23">
            <v>4753162.28</v>
          </cell>
          <cell r="O23">
            <v>4753162.28</v>
          </cell>
          <cell r="P23">
            <v>921863</v>
          </cell>
          <cell r="Q23">
            <v>735317.24</v>
          </cell>
          <cell r="R23">
            <v>0</v>
          </cell>
          <cell r="S23"/>
          <cell r="T23">
            <v>393281779.00000006</v>
          </cell>
          <cell r="U23">
            <v>393281779</v>
          </cell>
          <cell r="V23">
            <v>0</v>
          </cell>
          <cell r="W23"/>
          <cell r="X23">
            <v>169954378</v>
          </cell>
          <cell r="Y23">
            <v>169954378</v>
          </cell>
          <cell r="Z23">
            <v>4500</v>
          </cell>
          <cell r="AA23">
            <v>4500</v>
          </cell>
          <cell r="AB23">
            <v>3102290.8699999996</v>
          </cell>
          <cell r="AC23">
            <v>3102290.87</v>
          </cell>
          <cell r="AD23">
            <v>0</v>
          </cell>
          <cell r="AE23"/>
          <cell r="AF23">
            <v>754070.92999999993</v>
          </cell>
          <cell r="AG23">
            <v>638767.43999999994</v>
          </cell>
          <cell r="AH23">
            <v>1254663</v>
          </cell>
          <cell r="AI23">
            <v>1254663</v>
          </cell>
          <cell r="AJ23">
            <v>986443</v>
          </cell>
          <cell r="AK23">
            <v>899060.51</v>
          </cell>
          <cell r="AL23">
            <v>822873</v>
          </cell>
          <cell r="AM23">
            <v>822873</v>
          </cell>
          <cell r="AN23">
            <v>1131903.99</v>
          </cell>
          <cell r="AO23">
            <v>1081439.55</v>
          </cell>
        </row>
        <row r="24">
          <cell r="D24">
            <v>7069.15</v>
          </cell>
          <cell r="E24">
            <v>0</v>
          </cell>
          <cell r="F24">
            <v>1362914</v>
          </cell>
          <cell r="G24">
            <v>1362914</v>
          </cell>
          <cell r="H24">
            <v>421164.58</v>
          </cell>
          <cell r="I24">
            <v>413478.2</v>
          </cell>
          <cell r="J24">
            <v>778229.64999999991</v>
          </cell>
          <cell r="K24">
            <v>778229.65</v>
          </cell>
          <cell r="L24">
            <v>4321571.2</v>
          </cell>
          <cell r="M24">
            <v>4321571.2</v>
          </cell>
          <cell r="N24">
            <v>2893689.53</v>
          </cell>
          <cell r="O24">
            <v>2553689.5299999998</v>
          </cell>
          <cell r="P24">
            <v>170879.00000000003</v>
          </cell>
          <cell r="Q24">
            <v>170879</v>
          </cell>
          <cell r="R24">
            <v>0</v>
          </cell>
          <cell r="S24"/>
          <cell r="T24">
            <v>228404373.99999997</v>
          </cell>
          <cell r="U24">
            <v>228404374</v>
          </cell>
          <cell r="V24">
            <v>0</v>
          </cell>
          <cell r="W24"/>
          <cell r="X24">
            <v>48310697</v>
          </cell>
          <cell r="Y24">
            <v>48310697</v>
          </cell>
          <cell r="Z24">
            <v>6400</v>
          </cell>
          <cell r="AA24">
            <v>6400</v>
          </cell>
          <cell r="AB24">
            <v>2558524.4900000002</v>
          </cell>
          <cell r="AC24">
            <v>2558524.4900000002</v>
          </cell>
          <cell r="AD24">
            <v>0</v>
          </cell>
          <cell r="AE24"/>
          <cell r="AF24">
            <v>828070.92999999993</v>
          </cell>
          <cell r="AG24">
            <v>828070.93</v>
          </cell>
          <cell r="AH24">
            <v>1707696.9300000002</v>
          </cell>
          <cell r="AI24">
            <v>1399224</v>
          </cell>
          <cell r="AJ24">
            <v>986443</v>
          </cell>
          <cell r="AK24">
            <v>979963.58</v>
          </cell>
          <cell r="AL24">
            <v>788853</v>
          </cell>
          <cell r="AM24">
            <v>788853</v>
          </cell>
          <cell r="AN24">
            <v>1013565.75</v>
          </cell>
          <cell r="AO24">
            <v>1013565.75</v>
          </cell>
        </row>
        <row r="25">
          <cell r="D25">
            <v>7069.15</v>
          </cell>
          <cell r="E25">
            <v>0</v>
          </cell>
          <cell r="F25">
            <v>683298</v>
          </cell>
          <cell r="G25">
            <v>683298</v>
          </cell>
          <cell r="H25">
            <v>207669.00000000003</v>
          </cell>
          <cell r="I25">
            <v>200123</v>
          </cell>
          <cell r="J25">
            <v>1574004.24</v>
          </cell>
          <cell r="K25">
            <v>1574004.24</v>
          </cell>
          <cell r="L25">
            <v>8801487.5999999996</v>
          </cell>
          <cell r="M25">
            <v>7950000</v>
          </cell>
          <cell r="N25">
            <v>3698965.79</v>
          </cell>
          <cell r="O25">
            <v>3698965.79</v>
          </cell>
          <cell r="P25">
            <v>275040</v>
          </cell>
          <cell r="Q25">
            <v>240000</v>
          </cell>
          <cell r="R25">
            <v>0</v>
          </cell>
          <cell r="S25"/>
          <cell r="T25">
            <v>295111452.00000006</v>
          </cell>
          <cell r="U25">
            <v>295111452</v>
          </cell>
          <cell r="V25">
            <v>0</v>
          </cell>
          <cell r="W25"/>
          <cell r="X25">
            <v>94966139.999999985</v>
          </cell>
          <cell r="Y25">
            <v>94940773</v>
          </cell>
          <cell r="Z25">
            <v>11200.000000000002</v>
          </cell>
          <cell r="AA25">
            <v>11200</v>
          </cell>
          <cell r="AB25">
            <v>7218366.6000000006</v>
          </cell>
          <cell r="AC25">
            <v>7218366.5999999996</v>
          </cell>
          <cell r="AD25">
            <v>0</v>
          </cell>
          <cell r="AE25"/>
          <cell r="AF25">
            <v>914070.92999999993</v>
          </cell>
          <cell r="AG25">
            <v>914070.93</v>
          </cell>
          <cell r="AH25">
            <v>922450</v>
          </cell>
          <cell r="AI25">
            <v>921067</v>
          </cell>
          <cell r="AJ25">
            <v>1972885</v>
          </cell>
          <cell r="AK25">
            <v>1654437.04</v>
          </cell>
          <cell r="AL25">
            <v>837473</v>
          </cell>
          <cell r="AM25">
            <v>837473</v>
          </cell>
          <cell r="AN25">
            <v>1095705.72</v>
          </cell>
          <cell r="AO25">
            <v>1095705.72</v>
          </cell>
        </row>
        <row r="26">
          <cell r="D26">
            <v>402941.56</v>
          </cell>
          <cell r="E26">
            <v>401489</v>
          </cell>
          <cell r="F26">
            <v>0</v>
          </cell>
          <cell r="G26"/>
          <cell r="H26">
            <v>0</v>
          </cell>
          <cell r="I26"/>
          <cell r="J26">
            <v>8437918.6999999993</v>
          </cell>
          <cell r="K26">
            <v>8437918.6999999993</v>
          </cell>
          <cell r="L26">
            <v>150116530.5</v>
          </cell>
          <cell r="M26">
            <v>137417607.28999999</v>
          </cell>
          <cell r="N26">
            <v>34877110.429999992</v>
          </cell>
          <cell r="O26">
            <v>34877110.43</v>
          </cell>
          <cell r="P26">
            <v>5605992</v>
          </cell>
          <cell r="Q26">
            <v>5061830.5999999996</v>
          </cell>
          <cell r="R26">
            <v>850000</v>
          </cell>
          <cell r="S26">
            <v>850000</v>
          </cell>
          <cell r="T26">
            <v>3895716314.0000005</v>
          </cell>
          <cell r="U26">
            <v>3895716314</v>
          </cell>
          <cell r="V26">
            <v>38247048</v>
          </cell>
          <cell r="W26">
            <v>38247048</v>
          </cell>
          <cell r="X26">
            <v>2867556616</v>
          </cell>
          <cell r="Y26">
            <v>2867556616</v>
          </cell>
          <cell r="Z26">
            <v>0</v>
          </cell>
          <cell r="AA26">
            <v>0</v>
          </cell>
          <cell r="AB26">
            <v>12118950.870000001</v>
          </cell>
          <cell r="AC26">
            <v>12118950.869999999</v>
          </cell>
          <cell r="AD26">
            <v>9780555.3999999985</v>
          </cell>
          <cell r="AE26">
            <v>9780555.4000000004</v>
          </cell>
          <cell r="AF26">
            <v>7571324.2700000005</v>
          </cell>
          <cell r="AG26">
            <v>7571324.2699999996</v>
          </cell>
          <cell r="AH26">
            <v>11067058.640000001</v>
          </cell>
          <cell r="AI26">
            <v>10195671.380000001</v>
          </cell>
          <cell r="AJ26">
            <v>0</v>
          </cell>
          <cell r="AK26"/>
          <cell r="AL26">
            <v>1992164</v>
          </cell>
          <cell r="AM26">
            <v>1985935.62</v>
          </cell>
          <cell r="AN26">
            <v>0</v>
          </cell>
          <cell r="AO26"/>
        </row>
        <row r="27">
          <cell r="D27">
            <v>42414.9</v>
          </cell>
          <cell r="E27">
            <v>41851</v>
          </cell>
          <cell r="F27">
            <v>0</v>
          </cell>
          <cell r="G27"/>
          <cell r="H27">
            <v>0</v>
          </cell>
          <cell r="I27"/>
          <cell r="J27">
            <v>1792638.29</v>
          </cell>
          <cell r="K27">
            <v>1792638.29</v>
          </cell>
          <cell r="L27">
            <v>28874831</v>
          </cell>
          <cell r="M27">
            <v>27038594.219999999</v>
          </cell>
          <cell r="N27">
            <v>6605299.3499999996</v>
          </cell>
          <cell r="O27">
            <v>6605299.3499999996</v>
          </cell>
          <cell r="P27">
            <v>869209.99999999988</v>
          </cell>
          <cell r="Q27">
            <v>820925.06</v>
          </cell>
          <cell r="R27">
            <v>350000</v>
          </cell>
          <cell r="S27">
            <v>250000</v>
          </cell>
          <cell r="T27">
            <v>620138587.99999988</v>
          </cell>
          <cell r="U27">
            <v>613311564</v>
          </cell>
          <cell r="V27">
            <v>16571360</v>
          </cell>
          <cell r="W27">
            <v>15278572</v>
          </cell>
          <cell r="X27">
            <v>491664340.99999988</v>
          </cell>
          <cell r="Y27">
            <v>491664341</v>
          </cell>
          <cell r="Z27">
            <v>27068.5</v>
          </cell>
          <cell r="AA27">
            <v>18161</v>
          </cell>
          <cell r="AB27">
            <v>4844709.78</v>
          </cell>
          <cell r="AC27">
            <v>4844709.78</v>
          </cell>
          <cell r="AD27">
            <v>4559607.4799999995</v>
          </cell>
          <cell r="AE27">
            <v>3495250.11</v>
          </cell>
          <cell r="AF27">
            <v>1742401.4300000002</v>
          </cell>
          <cell r="AG27">
            <v>1742401.43</v>
          </cell>
          <cell r="AH27">
            <v>8731752</v>
          </cell>
          <cell r="AI27">
            <v>8731752</v>
          </cell>
          <cell r="AJ27">
            <v>0</v>
          </cell>
          <cell r="AK27"/>
          <cell r="AL27">
            <v>1599332</v>
          </cell>
          <cell r="AM27">
            <v>1599332</v>
          </cell>
          <cell r="AN27">
            <v>0</v>
          </cell>
          <cell r="AO27"/>
        </row>
      </sheetData>
      <sheetData sheetId="4"/>
      <sheetData sheetId="5">
        <row r="11">
          <cell r="BZ11">
            <v>5840531.4100000001</v>
          </cell>
        </row>
      </sheetData>
      <sheetData sheetId="6"/>
      <sheetData sheetId="7"/>
      <sheetData sheetId="8"/>
      <sheetData sheetId="9"/>
      <sheetData sheetId="10"/>
      <sheetData sheetId="11">
        <row r="14">
          <cell r="G14">
            <v>0</v>
          </cell>
        </row>
      </sheetData>
      <sheetData sheetId="12"/>
      <sheetData sheetId="13"/>
      <sheetData sheetId="14"/>
      <sheetData sheetId="15"/>
      <sheetData sheetId="16">
        <row r="10">
          <cell r="C10">
            <v>12910247.050000001</v>
          </cell>
        </row>
      </sheetData>
      <sheetData sheetId="17"/>
      <sheetData sheetId="1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I42"/>
  <sheetViews>
    <sheetView topLeftCell="A2" zoomScaleNormal="100" zoomScaleSheetLayoutView="90" workbookViewId="0">
      <pane xSplit="1" ySplit="5" topLeftCell="B7" activePane="bottomRight" state="frozen"/>
      <selection activeCell="A2" sqref="A2"/>
      <selection pane="topRight" activeCell="B2" sqref="B2"/>
      <selection pane="bottomLeft" activeCell="A9" sqref="A9"/>
      <selection pane="bottomRight" activeCell="C7" sqref="C7"/>
    </sheetView>
  </sheetViews>
  <sheetFormatPr defaultColWidth="8.7109375" defaultRowHeight="12.75" x14ac:dyDescent="0.2"/>
  <cols>
    <col min="1" max="1" width="23.5703125" style="55" customWidth="1"/>
    <col min="2" max="2" width="19.5703125" style="55" customWidth="1"/>
    <col min="3" max="3" width="20.5703125" style="55" customWidth="1"/>
    <col min="4" max="4" width="16.5703125" style="55" hidden="1" customWidth="1"/>
    <col min="5" max="5" width="16.7109375" style="55" hidden="1" customWidth="1"/>
    <col min="6" max="7" width="16.28515625" style="55" hidden="1" customWidth="1"/>
    <col min="8" max="8" width="17.28515625" style="55" customWidth="1"/>
    <col min="9" max="9" width="15" style="55" customWidth="1"/>
    <col min="10" max="16384" width="8.7109375" style="55"/>
  </cols>
  <sheetData>
    <row r="2" spans="1:9" ht="37.5" customHeight="1" x14ac:dyDescent="0.25">
      <c r="A2" s="404" t="s">
        <v>375</v>
      </c>
      <c r="B2" s="404"/>
      <c r="C2" s="404"/>
      <c r="D2" s="404"/>
      <c r="E2" s="404"/>
      <c r="F2" s="404"/>
      <c r="G2" s="404"/>
      <c r="H2" s="404"/>
      <c r="I2" s="404"/>
    </row>
    <row r="3" spans="1:9" ht="15.75" x14ac:dyDescent="0.25">
      <c r="A3" s="404" t="str">
        <f>'[1]Годовые  поправки  по МБТ_всего'!A3</f>
        <v>ПО  СОСТОЯНИЮ  НА  1  ЯНВАРЯ  2025  ГОДА</v>
      </c>
      <c r="B3" s="404"/>
      <c r="C3" s="404"/>
      <c r="D3" s="404"/>
      <c r="E3" s="404"/>
      <c r="F3" s="404"/>
      <c r="G3" s="404"/>
      <c r="H3" s="404"/>
      <c r="I3" s="404"/>
    </row>
    <row r="4" spans="1:9" ht="18" x14ac:dyDescent="0.25">
      <c r="A4" s="69"/>
      <c r="B4" s="69"/>
      <c r="C4" s="69"/>
      <c r="D4" s="69"/>
      <c r="E4" s="69"/>
      <c r="F4" s="69"/>
      <c r="G4" s="69"/>
      <c r="H4" s="69"/>
      <c r="I4" s="69"/>
    </row>
    <row r="5" spans="1:9" ht="18.75" thickBot="1" x14ac:dyDescent="0.3">
      <c r="A5" s="69"/>
      <c r="B5" s="69"/>
      <c r="C5" s="69"/>
      <c r="D5" s="69"/>
      <c r="E5" s="69"/>
      <c r="F5" s="69"/>
      <c r="G5" s="69"/>
      <c r="H5" s="352" t="s">
        <v>0</v>
      </c>
      <c r="I5" s="69"/>
    </row>
    <row r="6" spans="1:9" ht="17.25" customHeight="1" thickBot="1" x14ac:dyDescent="0.25">
      <c r="A6" s="402" t="s">
        <v>1</v>
      </c>
      <c r="B6" s="405" t="s">
        <v>107</v>
      </c>
      <c r="C6" s="406"/>
      <c r="D6" s="406"/>
      <c r="E6" s="406"/>
      <c r="F6" s="406"/>
      <c r="G6" s="406"/>
      <c r="H6" s="406"/>
      <c r="I6" s="407"/>
    </row>
    <row r="7" spans="1:9" ht="204.75" thickBot="1" x14ac:dyDescent="0.25">
      <c r="A7" s="403"/>
      <c r="B7" s="353" t="s">
        <v>377</v>
      </c>
      <c r="C7" s="353" t="s">
        <v>376</v>
      </c>
      <c r="D7" s="355" t="s">
        <v>144</v>
      </c>
      <c r="E7" s="356" t="s">
        <v>145</v>
      </c>
      <c r="F7" s="357" t="s">
        <v>144</v>
      </c>
      <c r="G7" s="357" t="s">
        <v>145</v>
      </c>
      <c r="H7" s="354" t="s">
        <v>10</v>
      </c>
      <c r="I7" s="354" t="s">
        <v>11</v>
      </c>
    </row>
    <row r="8" spans="1:9" ht="18" customHeight="1" x14ac:dyDescent="0.25">
      <c r="A8" s="358" t="s">
        <v>12</v>
      </c>
      <c r="B8" s="359">
        <f>[1]Дотация!B12+[1]Субсидия!B13+[1]Субвенция!B13+'[1]Иные  МБТ'!B11</f>
        <v>441858.77928999998</v>
      </c>
      <c r="C8" s="359">
        <f>'[1]Исполнение  по  дотации'!B12+'[1]Исполнение  по  субсидии'!B13+'[1]Исполнение  по  субвенции'!B13+'[1]Исполнение  по  иным  МБТ'!B11</f>
        <v>518785.75340999995</v>
      </c>
      <c r="D8" s="360">
        <f>'[2]Для администрации КБ_точно'!M14</f>
        <v>518785.75341</v>
      </c>
      <c r="E8" s="360">
        <f>D8-C8</f>
        <v>0</v>
      </c>
      <c r="F8" s="361">
        <f>'[2]Исполнение для  руководства  УФ'!AP14</f>
        <v>479023.29139999999</v>
      </c>
      <c r="G8" s="362">
        <f>F8-H8</f>
        <v>0</v>
      </c>
      <c r="H8" s="363">
        <f>'[1]Исполнение  по  дотации'!E12+'[1]Исполнение  по  субсидии'!C13+'[1]Исполнение  по  субвенции'!G13+'[1]Исполнение  по  иным  МБТ'!G11</f>
        <v>479023.29139999999</v>
      </c>
      <c r="I8" s="364">
        <f>H8/C8*100</f>
        <v>92.335475338588296</v>
      </c>
    </row>
    <row r="9" spans="1:9" ht="18" customHeight="1" x14ac:dyDescent="0.25">
      <c r="A9" s="365" t="s">
        <v>13</v>
      </c>
      <c r="B9" s="359">
        <f>[1]Дотация!B13+[1]Субсидия!B14+[1]Субвенция!B14+'[1]Иные  МБТ'!B12</f>
        <v>1585852.11372</v>
      </c>
      <c r="C9" s="359">
        <f>'[1]Исполнение  по  дотации'!B13+'[1]Исполнение  по  субсидии'!B14+'[1]Исполнение  по  субвенции'!B14+'[1]Исполнение  по  иным  МБТ'!B12</f>
        <v>2068283.1841899999</v>
      </c>
      <c r="D9" s="366">
        <f>'[2]Для администрации КБ_точно'!M15</f>
        <v>2068283.1841899999</v>
      </c>
      <c r="E9" s="366">
        <f t="shared" ref="E9:E25" si="0">D9-C9</f>
        <v>0</v>
      </c>
      <c r="F9" s="367">
        <f>'[2]Исполнение для  руководства  УФ'!AP15</f>
        <v>2067655.37894</v>
      </c>
      <c r="G9" s="362">
        <f t="shared" ref="G9:G25" si="1">F9-H9</f>
        <v>0</v>
      </c>
      <c r="H9" s="363">
        <f>'[1]Исполнение  по  дотации'!E13+'[1]Исполнение  по  субсидии'!C14+'[1]Исполнение  по  субвенции'!G14+'[1]Исполнение  по  иным  МБТ'!G12</f>
        <v>2067655.37894</v>
      </c>
      <c r="I9" s="364">
        <f t="shared" ref="I9:I26" si="2">H9/C9*100</f>
        <v>99.969646069029665</v>
      </c>
    </row>
    <row r="10" spans="1:9" ht="18" customHeight="1" x14ac:dyDescent="0.25">
      <c r="A10" s="365" t="s">
        <v>14</v>
      </c>
      <c r="B10" s="359">
        <f>[1]Дотация!B14+[1]Субсидия!B15+[1]Субвенция!B15+'[1]Иные  МБТ'!B13</f>
        <v>870254.30661000009</v>
      </c>
      <c r="C10" s="359">
        <f>'[1]Исполнение  по  дотации'!B14+'[1]Исполнение  по  субсидии'!B15+'[1]Исполнение  по  субвенции'!B15+'[1]Исполнение  по  иным  МБТ'!B13</f>
        <v>1493492.4463099998</v>
      </c>
      <c r="D10" s="366">
        <f>'[2]Для администрации КБ_точно'!M16</f>
        <v>1493492.4463099998</v>
      </c>
      <c r="E10" s="366">
        <f t="shared" si="0"/>
        <v>0</v>
      </c>
      <c r="F10" s="367">
        <f>'[2]Исполнение для  руководства  УФ'!AP16</f>
        <v>1464567.35509</v>
      </c>
      <c r="G10" s="362">
        <f t="shared" si="1"/>
        <v>0</v>
      </c>
      <c r="H10" s="363">
        <f>'[1]Исполнение  по  дотации'!E14+'[1]Исполнение  по  субсидии'!C15+'[1]Исполнение  по  субвенции'!G15+'[1]Исполнение  по  иным  МБТ'!G13</f>
        <v>1464567.35509</v>
      </c>
      <c r="I10" s="364">
        <f t="shared" si="2"/>
        <v>98.063258284870102</v>
      </c>
    </row>
    <row r="11" spans="1:9" ht="18" customHeight="1" x14ac:dyDescent="0.25">
      <c r="A11" s="365" t="s">
        <v>15</v>
      </c>
      <c r="B11" s="359">
        <f>[1]Дотация!B15+[1]Субсидия!B16+[1]Субвенция!B16+'[1]Иные  МБТ'!B14</f>
        <v>710899.14705000003</v>
      </c>
      <c r="C11" s="359">
        <f>'[1]Исполнение  по  дотации'!B15+'[1]Исполнение  по  субсидии'!B16+'[1]Исполнение  по  субвенции'!B16+'[1]Исполнение  по  иным  МБТ'!B14</f>
        <v>1161957.5548699999</v>
      </c>
      <c r="D11" s="366">
        <f>'[2]Для администрации КБ_точно'!M17</f>
        <v>1161957.5548700001</v>
      </c>
      <c r="E11" s="366">
        <f t="shared" si="0"/>
        <v>0</v>
      </c>
      <c r="F11" s="367">
        <f>'[2]Исполнение для  руководства  УФ'!AP17</f>
        <v>1084253.6032099999</v>
      </c>
      <c r="G11" s="362">
        <f t="shared" si="1"/>
        <v>0</v>
      </c>
      <c r="H11" s="363">
        <f>'[1]Исполнение  по  дотации'!E15+'[1]Исполнение  по  субсидии'!C16+'[1]Исполнение  по  субвенции'!G16+'[1]Исполнение  по  иным  МБТ'!G14</f>
        <v>1084253.6032100001</v>
      </c>
      <c r="I11" s="364">
        <f t="shared" si="2"/>
        <v>93.31266866553544</v>
      </c>
    </row>
    <row r="12" spans="1:9" ht="18" customHeight="1" x14ac:dyDescent="0.25">
      <c r="A12" s="365" t="s">
        <v>16</v>
      </c>
      <c r="B12" s="359">
        <f>[1]Дотация!B16+[1]Субсидия!B17+[1]Субвенция!B17+'[1]Иные  МБТ'!B15</f>
        <v>1637303.4312599998</v>
      </c>
      <c r="C12" s="359">
        <f>'[1]Исполнение  по  дотации'!B16+'[1]Исполнение  по  субсидии'!B17+'[1]Исполнение  по  субвенции'!B17+'[1]Исполнение  по  иным  МБТ'!B15</f>
        <v>2108838.99921</v>
      </c>
      <c r="D12" s="366">
        <f>'[2]Для администрации КБ_точно'!M18</f>
        <v>2108838.99921</v>
      </c>
      <c r="E12" s="366">
        <f t="shared" si="0"/>
        <v>0</v>
      </c>
      <c r="F12" s="367">
        <f>'[2]Исполнение для  руководства  УФ'!AP18</f>
        <v>2040122.2467500002</v>
      </c>
      <c r="G12" s="362">
        <f t="shared" si="1"/>
        <v>0</v>
      </c>
      <c r="H12" s="363">
        <f>'[1]Исполнение  по  дотации'!E16+'[1]Исполнение  по  субсидии'!C17+'[1]Исполнение  по  субвенции'!G17+'[1]Исполнение  по  иным  МБТ'!G15</f>
        <v>2040122.2467499997</v>
      </c>
      <c r="I12" s="364">
        <f t="shared" si="2"/>
        <v>96.741488919460309</v>
      </c>
    </row>
    <row r="13" spans="1:9" ht="18" customHeight="1" x14ac:dyDescent="0.25">
      <c r="A13" s="365" t="s">
        <v>17</v>
      </c>
      <c r="B13" s="359">
        <f>[1]Дотация!B17+[1]Субсидия!B18+[1]Субвенция!B18+'[1]Иные  МБТ'!B16</f>
        <v>461314.65260999999</v>
      </c>
      <c r="C13" s="359">
        <f>'[1]Исполнение  по  дотации'!B17+'[1]Исполнение  по  субсидии'!B18+'[1]Исполнение  по  субвенции'!B18+'[1]Исполнение  по  иным  МБТ'!B16</f>
        <v>658875.86193999997</v>
      </c>
      <c r="D13" s="366">
        <f>'[2]Для администрации КБ_точно'!M19</f>
        <v>658875.86194000009</v>
      </c>
      <c r="E13" s="366">
        <f t="shared" si="0"/>
        <v>0</v>
      </c>
      <c r="F13" s="367">
        <f>'[2]Исполнение для  руководства  УФ'!AP19</f>
        <v>551741.47650000022</v>
      </c>
      <c r="G13" s="362">
        <f t="shared" si="1"/>
        <v>0</v>
      </c>
      <c r="H13" s="363">
        <f>'[1]Исполнение  по  дотации'!E17+'[1]Исполнение  по  субсидии'!C18+'[1]Исполнение  по  субвенции'!G18+'[1]Исполнение  по  иным  МБТ'!G16</f>
        <v>551741.47649999999</v>
      </c>
      <c r="I13" s="364">
        <f t="shared" si="2"/>
        <v>83.739822381024482</v>
      </c>
    </row>
    <row r="14" spans="1:9" ht="18" customHeight="1" x14ac:dyDescent="0.25">
      <c r="A14" s="365" t="s">
        <v>18</v>
      </c>
      <c r="B14" s="359">
        <f>[1]Дотация!B18+[1]Субсидия!B19+[1]Субвенция!B19+'[1]Иные  МБТ'!B17</f>
        <v>636833.19966000004</v>
      </c>
      <c r="C14" s="359">
        <f>'[1]Исполнение  по  дотации'!B18+'[1]Исполнение  по  субсидии'!B19+'[1]Исполнение  по  субвенции'!B19+'[1]Исполнение  по  иным  МБТ'!B17</f>
        <v>792095.44969000004</v>
      </c>
      <c r="D14" s="366">
        <f>'[2]Для администрации КБ_точно'!M20</f>
        <v>792095.44969000004</v>
      </c>
      <c r="E14" s="366">
        <f t="shared" si="0"/>
        <v>0</v>
      </c>
      <c r="F14" s="367">
        <f>'[2]Исполнение для  руководства  УФ'!AP20</f>
        <v>773211.31173000019</v>
      </c>
      <c r="G14" s="362">
        <f t="shared" si="1"/>
        <v>0</v>
      </c>
      <c r="H14" s="363">
        <f>'[1]Исполнение  по  дотации'!E18+'[1]Исполнение  по  субсидии'!C19+'[1]Исполнение  по  субвенции'!G19+'[1]Исполнение  по  иным  МБТ'!G17</f>
        <v>773211.31172999996</v>
      </c>
      <c r="I14" s="364">
        <f t="shared" si="2"/>
        <v>97.615926468534724</v>
      </c>
    </row>
    <row r="15" spans="1:9" ht="18" customHeight="1" x14ac:dyDescent="0.25">
      <c r="A15" s="365" t="s">
        <v>19</v>
      </c>
      <c r="B15" s="359">
        <f>[1]Дотация!B19+[1]Субсидия!B20+[1]Субвенция!B20+'[1]Иные  МБТ'!B18</f>
        <v>962712.55810999998</v>
      </c>
      <c r="C15" s="359">
        <f>'[1]Исполнение  по  дотации'!B19+'[1]Исполнение  по  субсидии'!B20+'[1]Исполнение  по  субвенции'!B20+'[1]Исполнение  по  иным  МБТ'!B18</f>
        <v>1482201.44854</v>
      </c>
      <c r="D15" s="366">
        <f>'[2]Для администрации КБ_точно'!M21</f>
        <v>1482201.44854</v>
      </c>
      <c r="E15" s="366">
        <f t="shared" si="0"/>
        <v>0</v>
      </c>
      <c r="F15" s="367">
        <f>'[2]Исполнение для  руководства  УФ'!AP21</f>
        <v>1471462.2240900001</v>
      </c>
      <c r="G15" s="362">
        <f t="shared" si="1"/>
        <v>0</v>
      </c>
      <c r="H15" s="363">
        <f>'[1]Исполнение  по  дотации'!E19+'[1]Исполнение  по  субсидии'!C20+'[1]Исполнение  по  субвенции'!G20+'[1]Исполнение  по  иным  МБТ'!G18</f>
        <v>1471462.2240900001</v>
      </c>
      <c r="I15" s="364">
        <f t="shared" si="2"/>
        <v>99.275454462645527</v>
      </c>
    </row>
    <row r="16" spans="1:9" ht="18" customHeight="1" x14ac:dyDescent="0.25">
      <c r="A16" s="365" t="s">
        <v>20</v>
      </c>
      <c r="B16" s="359">
        <f>[1]Дотация!B20+[1]Субсидия!B21+[1]Субвенция!B21+'[1]Иные  МБТ'!B19</f>
        <v>732773.84277999995</v>
      </c>
      <c r="C16" s="359">
        <f>'[1]Исполнение  по  дотации'!B20+'[1]Исполнение  по  субсидии'!B21+'[1]Исполнение  по  субвенции'!B21+'[1]Исполнение  по  иным  МБТ'!B19</f>
        <v>1020911.68698</v>
      </c>
      <c r="D16" s="366">
        <f>'[2]Для администрации КБ_точно'!M22</f>
        <v>1020911.68698</v>
      </c>
      <c r="E16" s="366">
        <f t="shared" si="0"/>
        <v>0</v>
      </c>
      <c r="F16" s="367">
        <f>'[2]Исполнение для  руководства  УФ'!AP22</f>
        <v>1009696.7956500001</v>
      </c>
      <c r="G16" s="362">
        <f t="shared" si="1"/>
        <v>0</v>
      </c>
      <c r="H16" s="363">
        <f>'[1]Исполнение  по  дотации'!E20+'[1]Исполнение  по  субсидии'!C21+'[1]Исполнение  по  субвенции'!G21+'[1]Исполнение  по  иным  МБТ'!G19</f>
        <v>1009696.79565</v>
      </c>
      <c r="I16" s="364">
        <f t="shared" si="2"/>
        <v>98.901482716573142</v>
      </c>
    </row>
    <row r="17" spans="1:9" ht="18" customHeight="1" x14ac:dyDescent="0.25">
      <c r="A17" s="365" t="s">
        <v>21</v>
      </c>
      <c r="B17" s="359">
        <f>[1]Дотация!B21+[1]Субсидия!B22+[1]Субвенция!B22+'[1]Иные  МБТ'!B20</f>
        <v>381140.97982999997</v>
      </c>
      <c r="C17" s="359">
        <f>'[1]Исполнение  по  дотации'!B21+'[1]Исполнение  по  субсидии'!B22+'[1]Исполнение  по  субвенции'!B22+'[1]Исполнение  по  иным  МБТ'!B20</f>
        <v>468742.69998999999</v>
      </c>
      <c r="D17" s="366">
        <f>'[2]Для администрации КБ_точно'!M23</f>
        <v>468742.69998999999</v>
      </c>
      <c r="E17" s="366">
        <f t="shared" si="0"/>
        <v>0</v>
      </c>
      <c r="F17" s="367">
        <f>'[2]Исполнение для  руководства  УФ'!AP23</f>
        <v>462919.94823000004</v>
      </c>
      <c r="G17" s="362">
        <f t="shared" si="1"/>
        <v>0</v>
      </c>
      <c r="H17" s="363">
        <f>'[1]Исполнение  по  дотации'!E21+'[1]Исполнение  по  субсидии'!C22+'[1]Исполнение  по  субвенции'!G22+'[1]Исполнение  по  иным  МБТ'!G20</f>
        <v>462919.94822999998</v>
      </c>
      <c r="I17" s="364">
        <f t="shared" si="2"/>
        <v>98.757793612546024</v>
      </c>
    </row>
    <row r="18" spans="1:9" ht="18" customHeight="1" x14ac:dyDescent="0.25">
      <c r="A18" s="365" t="s">
        <v>22</v>
      </c>
      <c r="B18" s="359">
        <f>[1]Дотация!B22+[1]Субсидия!B23+[1]Субвенция!B23+'[1]Иные  МБТ'!B21</f>
        <v>1826934.6112899999</v>
      </c>
      <c r="C18" s="359">
        <f>'[1]Исполнение  по  дотации'!B22+'[1]Исполнение  по  субсидии'!B23+'[1]Исполнение  по  субвенции'!B23+'[1]Исполнение  по  иным  МБТ'!B21</f>
        <v>2667766.4512300007</v>
      </c>
      <c r="D18" s="366">
        <f>'[2]Для администрации КБ_точно'!M24</f>
        <v>2667766.4512300002</v>
      </c>
      <c r="E18" s="366">
        <f t="shared" si="0"/>
        <v>0</v>
      </c>
      <c r="F18" s="367">
        <f>'[2]Исполнение для  руководства  УФ'!AP24</f>
        <v>2624620.6118000001</v>
      </c>
      <c r="G18" s="362">
        <f t="shared" si="1"/>
        <v>0</v>
      </c>
      <c r="H18" s="363">
        <f>'[1]Исполнение  по  дотации'!E22+'[1]Исполнение  по  субсидии'!C23+'[1]Исполнение  по  субвенции'!G23+'[1]Исполнение  по  иным  МБТ'!G21</f>
        <v>2624620.6118000005</v>
      </c>
      <c r="I18" s="364">
        <f t="shared" si="2"/>
        <v>98.38269802777873</v>
      </c>
    </row>
    <row r="19" spans="1:9" ht="18" customHeight="1" x14ac:dyDescent="0.25">
      <c r="A19" s="365" t="s">
        <v>23</v>
      </c>
      <c r="B19" s="359">
        <f>[1]Дотация!B23+[1]Субсидия!B24+[1]Субвенция!B24+'[1]Иные  МБТ'!B22</f>
        <v>494979.57186000003</v>
      </c>
      <c r="C19" s="359">
        <f>'[1]Исполнение  по  дотации'!B23+'[1]Исполнение  по  субсидии'!B24+'[1]Исполнение  по  субвенции'!B24+'[1]Исполнение  по  иным  МБТ'!B22</f>
        <v>577551.88021999993</v>
      </c>
      <c r="D19" s="366">
        <f>'[2]Для администрации КБ_точно'!M25</f>
        <v>577551.88021999993</v>
      </c>
      <c r="E19" s="366">
        <f t="shared" si="0"/>
        <v>0</v>
      </c>
      <c r="F19" s="367">
        <f>'[2]Исполнение для  руководства  УФ'!AP25</f>
        <v>560505.32429999986</v>
      </c>
      <c r="G19" s="362">
        <f t="shared" si="1"/>
        <v>0</v>
      </c>
      <c r="H19" s="363">
        <f>'[1]Исполнение  по  дотации'!E23+'[1]Исполнение  по  субсидии'!C24+'[1]Исполнение  по  субвенции'!G24+'[1]Исполнение  по  иным  МБТ'!G22</f>
        <v>560505.32429999998</v>
      </c>
      <c r="I19" s="364">
        <f t="shared" si="2"/>
        <v>97.048480577449311</v>
      </c>
    </row>
    <row r="20" spans="1:9" ht="18" customHeight="1" x14ac:dyDescent="0.25">
      <c r="A20" s="365" t="s">
        <v>24</v>
      </c>
      <c r="B20" s="359">
        <f>[1]Дотация!B24+[1]Субсидия!B25+[1]Субвенция!B25+'[1]Иные  МБТ'!B23</f>
        <v>1345832.9875200002</v>
      </c>
      <c r="C20" s="359">
        <f>'[1]Исполнение  по  дотации'!B24+'[1]Исполнение  по  субсидии'!B25+'[1]Исполнение  по  субвенции'!B25+'[1]Исполнение  по  иным  МБТ'!B23</f>
        <v>1917847.28902</v>
      </c>
      <c r="D20" s="366">
        <f>'[2]Для администрации КБ_точно'!M26</f>
        <v>1917847.28902</v>
      </c>
      <c r="E20" s="366">
        <f t="shared" si="0"/>
        <v>0</v>
      </c>
      <c r="F20" s="367">
        <f>'[2]Исполнение для  руководства  УФ'!AP26</f>
        <v>1740373.8461999998</v>
      </c>
      <c r="G20" s="362">
        <f t="shared" si="1"/>
        <v>0</v>
      </c>
      <c r="H20" s="363">
        <f>'[1]Исполнение  по  дотации'!E24+'[1]Исполнение  по  субсидии'!C25+'[1]Исполнение  по  субвенции'!G25+'[1]Исполнение  по  иным  МБТ'!G23</f>
        <v>1740373.8461999998</v>
      </c>
      <c r="I20" s="364">
        <f t="shared" si="2"/>
        <v>90.746216143690603</v>
      </c>
    </row>
    <row r="21" spans="1:9" ht="18" customHeight="1" x14ac:dyDescent="0.25">
      <c r="A21" s="365" t="s">
        <v>25</v>
      </c>
      <c r="B21" s="359">
        <f>[1]Дотация!B25+[1]Субсидия!B26+[1]Субвенция!B26+'[1]Иные  МБТ'!B24</f>
        <v>444408.00191999995</v>
      </c>
      <c r="C21" s="359">
        <f>'[1]Исполнение  по  дотации'!B25+'[1]Исполнение  по  субсидии'!B26+'[1]Исполнение  по  субвенции'!B26+'[1]Исполнение  по  иным  МБТ'!B24</f>
        <v>598501.67594999995</v>
      </c>
      <c r="D21" s="366">
        <f>'[2]Для администрации КБ_точно'!M27</f>
        <v>598501.67595000006</v>
      </c>
      <c r="E21" s="366">
        <f t="shared" si="0"/>
        <v>0</v>
      </c>
      <c r="F21" s="367">
        <f>'[2]Исполнение для  руководства  УФ'!AP27</f>
        <v>592601.01439999987</v>
      </c>
      <c r="G21" s="362">
        <f t="shared" si="1"/>
        <v>0</v>
      </c>
      <c r="H21" s="363">
        <f>'[1]Исполнение  по  дотации'!E25+'[1]Исполнение  по  субсидии'!C26+'[1]Исполнение  по  субвенции'!G26+'[1]Исполнение  по  иным  МБТ'!G24</f>
        <v>592601.01439999999</v>
      </c>
      <c r="I21" s="364">
        <f t="shared" si="2"/>
        <v>99.014094398209679</v>
      </c>
    </row>
    <row r="22" spans="1:9" ht="18" customHeight="1" x14ac:dyDescent="0.25">
      <c r="A22" s="365" t="s">
        <v>26</v>
      </c>
      <c r="B22" s="359">
        <f>[1]Дотация!B26+[1]Субсидия!B27+[1]Субвенция!B27+'[1]Иные  МБТ'!B25</f>
        <v>556148.99334000004</v>
      </c>
      <c r="C22" s="359">
        <f>'[1]Исполнение  по  дотации'!B26+'[1]Исполнение  по  субсидии'!B27+'[1]Исполнение  по  субвенции'!B27+'[1]Исполнение  по  иным  МБТ'!B25</f>
        <v>695202.68908000004</v>
      </c>
      <c r="D22" s="366">
        <f>'[2]Для администрации КБ_точно'!M28</f>
        <v>695202.68908000016</v>
      </c>
      <c r="E22" s="366">
        <f t="shared" si="0"/>
        <v>0</v>
      </c>
      <c r="F22" s="367">
        <f>'[2]Исполнение для  руководства  УФ'!AP28</f>
        <v>677585.21363000001</v>
      </c>
      <c r="G22" s="362">
        <f t="shared" si="1"/>
        <v>0</v>
      </c>
      <c r="H22" s="363">
        <f>'[1]Исполнение  по  дотации'!E26+'[1]Исполнение  по  субсидии'!C27+'[1]Исполнение  по  субвенции'!G27+'[1]Исполнение  по  иным  МБТ'!G25</f>
        <v>677585.21363000001</v>
      </c>
      <c r="I22" s="364">
        <f t="shared" si="2"/>
        <v>97.465850502777229</v>
      </c>
    </row>
    <row r="23" spans="1:9" ht="18" customHeight="1" x14ac:dyDescent="0.25">
      <c r="A23" s="365" t="s">
        <v>27</v>
      </c>
      <c r="B23" s="359">
        <f>[1]Дотация!B27+[1]Субсидия!B28+[1]Субвенция!B28+'[1]Иные  МБТ'!B26</f>
        <v>1044055.96967</v>
      </c>
      <c r="C23" s="359">
        <f>'[1]Исполнение  по  дотации'!B27+'[1]Исполнение  по  субсидии'!B28+'[1]Исполнение  по  субвенции'!B28+'[1]Исполнение  по  иным  МБТ'!B26</f>
        <v>1524513.6311300001</v>
      </c>
      <c r="D23" s="366">
        <f>'[2]Для администрации КБ_точно'!M29</f>
        <v>1524513.6311300001</v>
      </c>
      <c r="E23" s="366">
        <f t="shared" si="0"/>
        <v>0</v>
      </c>
      <c r="F23" s="367">
        <f>'[2]Исполнение для  руководства  УФ'!AP29</f>
        <v>1515514.73339</v>
      </c>
      <c r="G23" s="362">
        <f t="shared" si="1"/>
        <v>0</v>
      </c>
      <c r="H23" s="363">
        <f>'[1]Исполнение  по  дотации'!E27+'[1]Исполнение  по  субсидии'!C28+'[1]Исполнение  по  субвенции'!G28+'[1]Исполнение  по  иным  МБТ'!G26</f>
        <v>1515514.73339</v>
      </c>
      <c r="I23" s="364">
        <f t="shared" si="2"/>
        <v>99.409720086705292</v>
      </c>
    </row>
    <row r="24" spans="1:9" ht="18" customHeight="1" x14ac:dyDescent="0.25">
      <c r="A24" s="365" t="s">
        <v>28</v>
      </c>
      <c r="B24" s="359">
        <f>[1]Дотация!B28+[1]Субсидия!B29+[1]Субвенция!B29+'[1]Иные  МБТ'!B27</f>
        <v>697265.81099999999</v>
      </c>
      <c r="C24" s="359">
        <f>'[1]Исполнение  по  дотации'!B28+'[1]Исполнение  по  субсидии'!B29+'[1]Исполнение  по  субвенции'!B29+'[1]Исполнение  по  иным  МБТ'!B27</f>
        <v>911494.10612999997</v>
      </c>
      <c r="D24" s="366">
        <f>'[2]Для администрации КБ_точно'!M30</f>
        <v>911494.10612999997</v>
      </c>
      <c r="E24" s="366">
        <f t="shared" si="0"/>
        <v>0</v>
      </c>
      <c r="F24" s="367">
        <f>'[2]Исполнение для  руководства  УФ'!AP30</f>
        <v>905004.47841999994</v>
      </c>
      <c r="G24" s="362">
        <f t="shared" si="1"/>
        <v>0</v>
      </c>
      <c r="H24" s="363">
        <f>'[1]Исполнение  по  дотации'!E28+'[1]Исполнение  по  субсидии'!C29+'[1]Исполнение  по  субвенции'!G29+'[1]Исполнение  по  иным  МБТ'!G27</f>
        <v>905004.47842000006</v>
      </c>
      <c r="I24" s="364">
        <f t="shared" si="2"/>
        <v>99.288023074822348</v>
      </c>
    </row>
    <row r="25" spans="1:9" ht="18" customHeight="1" thickBot="1" x14ac:dyDescent="0.3">
      <c r="A25" s="368" t="s">
        <v>29</v>
      </c>
      <c r="B25" s="359">
        <f>[1]Дотация!B29+[1]Субсидия!B30+[1]Субвенция!B30+'[1]Иные  МБТ'!B28</f>
        <v>733730.64190000005</v>
      </c>
      <c r="C25" s="359">
        <f>'[1]Исполнение  по  дотации'!B29+'[1]Исполнение  по  субсидии'!B30+'[1]Исполнение  по  субвенции'!B30+'[1]Исполнение  по  иным  МБТ'!B28</f>
        <v>1060120.8510700001</v>
      </c>
      <c r="D25" s="369">
        <f>'[2]Для администрации КБ_точно'!M31</f>
        <v>1060120.8510700001</v>
      </c>
      <c r="E25" s="369">
        <f t="shared" si="0"/>
        <v>0</v>
      </c>
      <c r="F25" s="370">
        <f>'[2]Исполнение для  руководства  УФ'!AP31</f>
        <v>1055807.1566599999</v>
      </c>
      <c r="G25" s="362">
        <f t="shared" si="1"/>
        <v>0</v>
      </c>
      <c r="H25" s="363">
        <f>'[1]Исполнение  по  дотации'!E29+'[1]Исполнение  по  субсидии'!C30+'[1]Исполнение  по  субвенции'!G30+'[1]Исполнение  по  иным  МБТ'!G28</f>
        <v>1055807.1566600001</v>
      </c>
      <c r="I25" s="371">
        <f t="shared" si="2"/>
        <v>99.593094088693178</v>
      </c>
    </row>
    <row r="26" spans="1:9" ht="18" customHeight="1" thickBot="1" x14ac:dyDescent="0.3">
      <c r="A26" s="372" t="s">
        <v>30</v>
      </c>
      <c r="B26" s="373">
        <f t="shared" ref="B26" si="3">SUM(B8:B25)</f>
        <v>15564299.59942</v>
      </c>
      <c r="C26" s="373">
        <f t="shared" ref="C26:H26" si="4">SUM(C8:C25)</f>
        <v>21727183.65896</v>
      </c>
      <c r="D26" s="374">
        <f t="shared" si="4"/>
        <v>21727183.65896</v>
      </c>
      <c r="E26" s="375">
        <f t="shared" si="4"/>
        <v>0</v>
      </c>
      <c r="F26" s="376">
        <f t="shared" si="4"/>
        <v>21076666.010389999</v>
      </c>
      <c r="G26" s="377">
        <f t="shared" si="4"/>
        <v>0</v>
      </c>
      <c r="H26" s="378">
        <f t="shared" si="4"/>
        <v>21076666.010390002</v>
      </c>
      <c r="I26" s="378">
        <f t="shared" si="2"/>
        <v>97.005973444230847</v>
      </c>
    </row>
    <row r="27" spans="1:9" ht="18" customHeight="1" x14ac:dyDescent="0.25">
      <c r="A27" s="379"/>
      <c r="B27" s="380"/>
      <c r="C27" s="380"/>
      <c r="D27" s="381"/>
      <c r="E27" s="382"/>
      <c r="F27" s="383"/>
      <c r="G27" s="383"/>
      <c r="H27" s="384"/>
      <c r="I27" s="364"/>
    </row>
    <row r="28" spans="1:9" ht="18" customHeight="1" x14ac:dyDescent="0.25">
      <c r="A28" s="365" t="s">
        <v>31</v>
      </c>
      <c r="B28" s="385">
        <f>[1]Дотация!B32+[1]Субсидия!B33+[1]Субвенция!B33+'[1]Иные  МБТ'!B31</f>
        <v>2503399.2215500004</v>
      </c>
      <c r="C28" s="385">
        <f>'[1]Исполнение  по  дотации'!B32+'[1]Исполнение  по  субсидии'!B33+'[1]Исполнение  по  субвенции'!B33+'[1]Исполнение  по  иным  МБТ'!B31</f>
        <v>3352952.4895700002</v>
      </c>
      <c r="D28" s="366">
        <f>'[2]Для администрации КБ_точно'!M34</f>
        <v>3352952.4895700002</v>
      </c>
      <c r="E28" s="367">
        <f t="shared" ref="E28:E29" si="5">D28-C28</f>
        <v>0</v>
      </c>
      <c r="F28" s="367">
        <f>'[2]Исполнение для  руководства  УФ'!AP34</f>
        <v>3234370.8630100004</v>
      </c>
      <c r="G28" s="367">
        <f t="shared" ref="G28:G29" si="6">F28-H28</f>
        <v>0</v>
      </c>
      <c r="H28" s="385">
        <f>'[1]Исполнение  по  дотации'!E32+'[1]Исполнение  по  субсидии'!C33+'[1]Исполнение  по  субвенции'!G33+'[1]Исполнение  по  иным  МБТ'!G31</f>
        <v>3234370.8630099995</v>
      </c>
      <c r="I28" s="364">
        <f>H28/C28*100</f>
        <v>96.463366930224282</v>
      </c>
    </row>
    <row r="29" spans="1:9" ht="18" customHeight="1" thickBot="1" x14ac:dyDescent="0.3">
      <c r="A29" s="386" t="s">
        <v>32</v>
      </c>
      <c r="B29" s="359">
        <f>[1]Дотация!B33+[1]Субсидия!B34+[1]Субвенция!B34+'[1]Иные  МБТ'!B32</f>
        <v>14251173.694539998</v>
      </c>
      <c r="C29" s="359">
        <f>'[1]Исполнение  по  дотации'!B33+'[1]Исполнение  по  субсидии'!B34+'[1]Исполнение  по  субвенции'!B34+'[1]Исполнение  по  иным  МБТ'!B32</f>
        <v>20356308.252020001</v>
      </c>
      <c r="D29" s="366">
        <f>'[2]Для администрации КБ_точно'!M35</f>
        <v>20356308.252020005</v>
      </c>
      <c r="E29" s="367">
        <f t="shared" si="5"/>
        <v>0</v>
      </c>
      <c r="F29" s="367">
        <f>'[2]Исполнение для  руководства  УФ'!AP35</f>
        <v>19788788.38349</v>
      </c>
      <c r="G29" s="362">
        <f t="shared" si="6"/>
        <v>0</v>
      </c>
      <c r="H29" s="363">
        <f>'[1]Исполнение  по  дотации'!E33+'[1]Исполнение  по  субсидии'!C34+'[1]Исполнение  по  субвенции'!G34+'[1]Исполнение  по  иным  МБТ'!G32</f>
        <v>19788788.38349</v>
      </c>
      <c r="I29" s="371">
        <f>H29/C29*100</f>
        <v>97.212068801946515</v>
      </c>
    </row>
    <row r="30" spans="1:9" ht="18" customHeight="1" thickBot="1" x14ac:dyDescent="0.3">
      <c r="A30" s="372" t="s">
        <v>33</v>
      </c>
      <c r="B30" s="387">
        <f t="shared" ref="B30" si="7">SUM(B28:B29)</f>
        <v>16754572.916089999</v>
      </c>
      <c r="C30" s="387">
        <f t="shared" ref="C30:H30" si="8">SUM(C28:C29)</f>
        <v>23709260.741590001</v>
      </c>
      <c r="D30" s="388">
        <f t="shared" si="8"/>
        <v>23709260.741590004</v>
      </c>
      <c r="E30" s="389">
        <f t="shared" si="8"/>
        <v>0</v>
      </c>
      <c r="F30" s="390">
        <f t="shared" si="8"/>
        <v>23023159.2465</v>
      </c>
      <c r="G30" s="389">
        <f t="shared" si="8"/>
        <v>0</v>
      </c>
      <c r="H30" s="391">
        <f t="shared" si="8"/>
        <v>23023159.2465</v>
      </c>
      <c r="I30" s="378">
        <f>H30/C30*100</f>
        <v>97.10618773580542</v>
      </c>
    </row>
    <row r="31" spans="1:9" ht="18" customHeight="1" x14ac:dyDescent="0.25">
      <c r="A31" s="379"/>
      <c r="B31" s="392"/>
      <c r="C31" s="392"/>
      <c r="D31" s="393"/>
      <c r="E31" s="393"/>
      <c r="F31" s="393"/>
      <c r="G31" s="393"/>
      <c r="H31" s="394"/>
      <c r="I31" s="395"/>
    </row>
    <row r="32" spans="1:9" ht="18" customHeight="1" thickBot="1" x14ac:dyDescent="0.3">
      <c r="A32" s="386"/>
      <c r="B32" s="392"/>
      <c r="C32" s="392"/>
      <c r="D32" s="393"/>
      <c r="E32" s="393"/>
      <c r="F32" s="393"/>
      <c r="G32" s="393"/>
      <c r="H32" s="394"/>
      <c r="I32" s="396"/>
    </row>
    <row r="33" spans="1:9" ht="18" customHeight="1" thickBot="1" x14ac:dyDescent="0.3">
      <c r="A33" s="397" t="s">
        <v>108</v>
      </c>
      <c r="B33" s="378">
        <f t="shared" ref="B33:H33" si="9">B26+B30</f>
        <v>32318872.51551</v>
      </c>
      <c r="C33" s="378">
        <f t="shared" si="9"/>
        <v>45436444.40055</v>
      </c>
      <c r="D33" s="398">
        <f t="shared" si="9"/>
        <v>45436444.400550008</v>
      </c>
      <c r="E33" s="377">
        <f t="shared" si="9"/>
        <v>0</v>
      </c>
      <c r="F33" s="398">
        <f t="shared" si="9"/>
        <v>44099825.256889999</v>
      </c>
      <c r="G33" s="377">
        <f t="shared" si="9"/>
        <v>0</v>
      </c>
      <c r="H33" s="378">
        <f t="shared" si="9"/>
        <v>44099825.256889999</v>
      </c>
      <c r="I33" s="378">
        <f>H33/C33*100</f>
        <v>97.058266417422786</v>
      </c>
    </row>
    <row r="34" spans="1:9" ht="15" x14ac:dyDescent="0.25">
      <c r="A34" s="340"/>
      <c r="B34" s="347"/>
      <c r="C34" s="347"/>
      <c r="D34" s="345"/>
      <c r="E34" s="346"/>
      <c r="F34" s="341"/>
      <c r="G34" s="342"/>
      <c r="H34" s="340"/>
      <c r="I34" s="340"/>
    </row>
    <row r="35" spans="1:9" ht="26.25" x14ac:dyDescent="0.25">
      <c r="A35" s="343" t="s">
        <v>109</v>
      </c>
      <c r="B35" s="347">
        <f>SUM(B36:B39)</f>
        <v>2851648.3901299997</v>
      </c>
      <c r="C35" s="347">
        <f>SUM(C36:C39)</f>
        <v>930090.96796999825</v>
      </c>
      <c r="D35" s="345"/>
      <c r="E35" s="346"/>
      <c r="F35" s="341"/>
      <c r="G35" s="342"/>
      <c r="H35" s="340"/>
      <c r="I35" s="340"/>
    </row>
    <row r="36" spans="1:9" ht="15" x14ac:dyDescent="0.25">
      <c r="A36" s="344" t="s">
        <v>110</v>
      </c>
      <c r="B36" s="347">
        <f>[1]Дотация!B36</f>
        <v>524761.04945999989</v>
      </c>
      <c r="C36" s="347">
        <f>SUM('[3]Финансовая  помощь  (факт)'!$Q$37:$V$37)</f>
        <v>45110.530159998685</v>
      </c>
      <c r="D36" s="345"/>
      <c r="E36" s="346"/>
      <c r="F36" s="345"/>
      <c r="G36" s="346"/>
      <c r="H36" s="347"/>
      <c r="I36" s="347"/>
    </row>
    <row r="37" spans="1:9" ht="15" x14ac:dyDescent="0.25">
      <c r="A37" s="344" t="s">
        <v>111</v>
      </c>
      <c r="B37" s="347">
        <f>[1]Субсидия!B37</f>
        <v>0</v>
      </c>
      <c r="C37" s="347">
        <f>'[1]Субсидия  из  ОБ'!B32</f>
        <v>843703.3459299989</v>
      </c>
      <c r="D37" s="345"/>
      <c r="E37" s="346"/>
      <c r="F37" s="345"/>
      <c r="G37" s="346"/>
      <c r="H37" s="347"/>
      <c r="I37" s="347"/>
    </row>
    <row r="38" spans="1:9" ht="15" x14ac:dyDescent="0.25">
      <c r="A38" s="344" t="s">
        <v>112</v>
      </c>
      <c r="B38" s="347">
        <f>[1]Субвенция!B37</f>
        <v>0</v>
      </c>
      <c r="C38" s="347">
        <f>[4]Субвенция!$G$14/1000</f>
        <v>0</v>
      </c>
      <c r="D38" s="345"/>
      <c r="E38" s="346"/>
      <c r="F38" s="345"/>
      <c r="G38" s="346"/>
      <c r="H38" s="347"/>
      <c r="I38" s="347"/>
    </row>
    <row r="39" spans="1:9" ht="15" x14ac:dyDescent="0.25">
      <c r="A39" s="344" t="s">
        <v>113</v>
      </c>
      <c r="B39" s="347">
        <f>'[1]Иные  МБТ'!B35</f>
        <v>2326887.3406699998</v>
      </c>
      <c r="C39" s="347">
        <f>'[3]Финансовая  помощь  (факт)'!$C$48-'[1]Исполнение  по  иным  МБТ'!B36</f>
        <v>41277.091880000662</v>
      </c>
      <c r="D39" s="345"/>
      <c r="E39" s="346"/>
      <c r="F39" s="345"/>
      <c r="G39" s="346"/>
      <c r="H39" s="347"/>
      <c r="I39" s="347"/>
    </row>
    <row r="40" spans="1:9" ht="15.75" thickBot="1" x14ac:dyDescent="0.3">
      <c r="A40" s="343"/>
      <c r="B40" s="347"/>
      <c r="C40" s="347"/>
      <c r="D40" s="345"/>
      <c r="E40" s="346"/>
      <c r="F40" s="345"/>
      <c r="G40" s="346"/>
      <c r="H40" s="347"/>
      <c r="I40" s="347"/>
    </row>
    <row r="41" spans="1:9" ht="18.75" customHeight="1" thickBot="1" x14ac:dyDescent="0.3">
      <c r="A41" s="348" t="s">
        <v>35</v>
      </c>
      <c r="B41" s="349">
        <f>SUM(B33:B35)</f>
        <v>35170520.905639999</v>
      </c>
      <c r="C41" s="349">
        <f>SUM(C33:C35)</f>
        <v>46366535.368519999</v>
      </c>
      <c r="D41" s="350">
        <f>D33+D37</f>
        <v>45436444.400550008</v>
      </c>
      <c r="E41" s="351">
        <f>E33+E37</f>
        <v>0</v>
      </c>
      <c r="F41" s="350">
        <f>F33+F37</f>
        <v>44099825.256889999</v>
      </c>
      <c r="G41" s="351">
        <f>G33+G37</f>
        <v>0</v>
      </c>
      <c r="H41" s="349">
        <f>H33+H37</f>
        <v>44099825.256889999</v>
      </c>
      <c r="I41" s="378">
        <f>H41/C41*100</f>
        <v>95.111323083309443</v>
      </c>
    </row>
    <row r="42" spans="1:9" x14ac:dyDescent="0.2">
      <c r="B42" s="399">
        <f>B41-'[3]Финансовая  помощь  (план)'!$B$39</f>
        <v>0</v>
      </c>
      <c r="C42" s="399">
        <f>C41-'[3]Финансовая  помощь  (факт)'!$C$40</f>
        <v>0</v>
      </c>
    </row>
  </sheetData>
  <mergeCells count="4">
    <mergeCell ref="A6:A7"/>
    <mergeCell ref="A2:I2"/>
    <mergeCell ref="A3:I3"/>
    <mergeCell ref="B6:I6"/>
  </mergeCells>
  <pageMargins left="0.78740157480314965" right="0.39370078740157483" top="0.78740157480314965" bottom="0.78740157480314965" header="0.51181102362204722"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S42"/>
  <sheetViews>
    <sheetView topLeftCell="A7" zoomScale="98" zoomScaleNormal="98" zoomScaleSheetLayoutView="50" workbookViewId="0">
      <selection activeCell="B10" sqref="B10"/>
    </sheetView>
  </sheetViews>
  <sheetFormatPr defaultColWidth="8.7109375" defaultRowHeight="12.75" x14ac:dyDescent="0.2"/>
  <cols>
    <col min="1" max="1" width="27.42578125" style="55" customWidth="1"/>
    <col min="2" max="2" width="22.42578125" style="55" customWidth="1"/>
    <col min="3" max="3" width="23.7109375" style="55" customWidth="1"/>
    <col min="4" max="4" width="17.28515625" style="55" hidden="1" customWidth="1"/>
    <col min="5" max="5" width="16.28515625" style="55" hidden="1" customWidth="1"/>
    <col min="6" max="6" width="19.28515625" style="55" bestFit="1" customWidth="1"/>
    <col min="7" max="8" width="16.7109375" style="55" hidden="1" customWidth="1"/>
    <col min="9" max="9" width="15.5703125" style="55" customWidth="1"/>
    <col min="10" max="10" width="16.7109375" style="55" customWidth="1"/>
    <col min="11" max="11" width="16.7109375" style="55" bestFit="1" customWidth="1"/>
    <col min="12" max="12" width="16.28515625" style="55" customWidth="1"/>
    <col min="13" max="13" width="15.5703125" style="55" customWidth="1"/>
    <col min="14" max="14" width="18.7109375" style="55" customWidth="1"/>
    <col min="15" max="16" width="19.28515625" style="55" bestFit="1" customWidth="1"/>
    <col min="17" max="17" width="14.5703125" style="55" customWidth="1"/>
    <col min="18" max="18" width="18" style="55" customWidth="1"/>
    <col min="19" max="20" width="19.28515625" style="55" bestFit="1" customWidth="1"/>
    <col min="21" max="21" width="14.42578125" style="55" customWidth="1"/>
    <col min="22" max="22" width="17.7109375" style="55" customWidth="1"/>
    <col min="23" max="25" width="14.42578125" style="55" customWidth="1"/>
    <col min="26" max="26" width="17.7109375" style="55" customWidth="1"/>
    <col min="27" max="27" width="15.5703125" style="55" customWidth="1"/>
    <col min="28" max="28" width="13.7109375" style="55" customWidth="1"/>
    <col min="29" max="29" width="14.42578125" style="55" customWidth="1"/>
    <col min="30" max="30" width="19.28515625" style="55" customWidth="1"/>
    <col min="31" max="31" width="15.42578125" style="55" bestFit="1" customWidth="1"/>
    <col min="32" max="33" width="14.42578125" style="55" customWidth="1"/>
    <col min="34" max="34" width="19.28515625" style="55" customWidth="1"/>
    <col min="35" max="36" width="14.42578125" style="55" customWidth="1"/>
    <col min="37" max="37" width="16.42578125" style="55" customWidth="1"/>
    <col min="38" max="38" width="18.5703125" style="55" customWidth="1"/>
    <col min="39" max="40" width="13.7109375" style="55" customWidth="1"/>
    <col min="41" max="41" width="15.42578125" style="55" customWidth="1"/>
    <col min="42" max="42" width="18.5703125" style="55" customWidth="1"/>
    <col min="43" max="44" width="14.7109375" style="55" bestFit="1" customWidth="1"/>
    <col min="45" max="45" width="15.42578125" style="55" customWidth="1"/>
    <col min="46" max="16384" width="8.7109375" style="55"/>
  </cols>
  <sheetData>
    <row r="1" spans="1:45" ht="15" x14ac:dyDescent="0.25">
      <c r="A1" s="67"/>
      <c r="B1" s="67"/>
    </row>
    <row r="2" spans="1:45" ht="18" x14ac:dyDescent="0.25">
      <c r="D2" s="56"/>
      <c r="E2" s="56"/>
      <c r="F2" s="56" t="s">
        <v>135</v>
      </c>
      <c r="G2" s="56"/>
      <c r="H2" s="56"/>
      <c r="I2" s="56"/>
      <c r="J2" s="56"/>
      <c r="K2" s="56"/>
      <c r="L2" s="56"/>
      <c r="M2" s="56"/>
      <c r="N2" s="56"/>
      <c r="O2" s="56"/>
      <c r="P2" s="56"/>
      <c r="Q2" s="56"/>
      <c r="R2" s="56"/>
      <c r="S2" s="56"/>
      <c r="T2" s="56"/>
      <c r="U2" s="56"/>
      <c r="V2" s="56"/>
      <c r="W2" s="56"/>
      <c r="X2" s="56"/>
      <c r="Y2" s="56"/>
      <c r="Z2" s="57"/>
      <c r="AA2" s="68"/>
      <c r="AB2" s="68"/>
      <c r="AC2" s="68"/>
      <c r="AD2" s="68"/>
      <c r="AE2" s="68"/>
      <c r="AF2" s="68"/>
      <c r="AG2" s="68"/>
      <c r="AH2" s="68"/>
      <c r="AI2" s="68"/>
      <c r="AJ2" s="68"/>
      <c r="AK2" s="68"/>
      <c r="AL2" s="68"/>
      <c r="AP2" s="68"/>
    </row>
    <row r="3" spans="1:45" ht="18" x14ac:dyDescent="0.25">
      <c r="D3" s="56"/>
      <c r="E3" s="56"/>
      <c r="F3" s="56"/>
      <c r="G3" s="56"/>
      <c r="H3" s="56"/>
      <c r="I3" s="428" t="str">
        <f>'[1]Годовые  поправки  по МБТ_всего'!A3</f>
        <v>ПО  СОСТОЯНИЮ  НА  1  ЯНВАРЯ  2025  ГОДА</v>
      </c>
      <c r="J3" s="428"/>
      <c r="K3" s="428"/>
      <c r="L3" s="428"/>
      <c r="M3" s="56"/>
      <c r="N3" s="56"/>
      <c r="O3" s="56"/>
      <c r="P3" s="56"/>
      <c r="Q3" s="56"/>
      <c r="R3" s="56"/>
      <c r="S3" s="56"/>
      <c r="T3" s="56"/>
      <c r="U3" s="56"/>
      <c r="V3" s="56"/>
      <c r="W3" s="56"/>
      <c r="X3" s="56"/>
      <c r="Y3" s="56"/>
      <c r="Z3" s="57"/>
      <c r="AA3" s="68"/>
      <c r="AB3" s="68"/>
      <c r="AC3" s="68"/>
      <c r="AD3" s="68"/>
      <c r="AE3" s="68"/>
      <c r="AF3" s="68"/>
      <c r="AG3" s="68"/>
      <c r="AH3" s="68"/>
      <c r="AI3" s="68"/>
      <c r="AJ3" s="68"/>
      <c r="AK3" s="68"/>
      <c r="AL3" s="68"/>
      <c r="AP3" s="68"/>
    </row>
    <row r="4" spans="1:45" ht="15.75" x14ac:dyDescent="0.25">
      <c r="A4" s="28"/>
      <c r="B4" s="28"/>
    </row>
    <row r="5" spans="1:45" ht="15.75" thickBot="1" x14ac:dyDescent="0.3">
      <c r="P5" s="67" t="s">
        <v>0</v>
      </c>
    </row>
    <row r="6" spans="1:45" s="73" customFormat="1" ht="18" customHeight="1" thickBot="1" x14ac:dyDescent="0.3">
      <c r="A6" s="429" t="s">
        <v>1</v>
      </c>
      <c r="B6" s="422" t="s">
        <v>2</v>
      </c>
      <c r="C6" s="423"/>
      <c r="D6" s="423"/>
      <c r="E6" s="423"/>
      <c r="F6" s="423"/>
      <c r="G6" s="423"/>
      <c r="H6" s="423"/>
      <c r="I6" s="424"/>
      <c r="J6" s="435" t="s">
        <v>3</v>
      </c>
      <c r="K6" s="436"/>
      <c r="L6" s="436"/>
      <c r="M6" s="436"/>
      <c r="N6" s="436"/>
      <c r="O6" s="436"/>
      <c r="P6" s="436"/>
      <c r="Q6" s="436"/>
      <c r="R6" s="70"/>
      <c r="S6" s="70"/>
      <c r="T6" s="70"/>
      <c r="U6" s="70"/>
      <c r="V6" s="70"/>
      <c r="W6" s="70"/>
      <c r="X6" s="70"/>
      <c r="Y6" s="70"/>
      <c r="Z6" s="71"/>
      <c r="AA6" s="70"/>
      <c r="AB6" s="70"/>
      <c r="AC6" s="70"/>
      <c r="AD6" s="70"/>
      <c r="AE6" s="70"/>
      <c r="AF6" s="70"/>
      <c r="AG6" s="70"/>
      <c r="AH6" s="70"/>
      <c r="AI6" s="70"/>
      <c r="AJ6" s="70"/>
      <c r="AK6" s="70"/>
      <c r="AL6" s="70"/>
      <c r="AM6" s="70"/>
      <c r="AN6" s="70"/>
      <c r="AO6" s="72"/>
      <c r="AP6" s="70"/>
      <c r="AQ6" s="70"/>
      <c r="AR6" s="70"/>
      <c r="AS6" s="72"/>
    </row>
    <row r="7" spans="1:45" s="74" customFormat="1" ht="48" customHeight="1" thickBot="1" x14ac:dyDescent="0.25">
      <c r="A7" s="430"/>
      <c r="B7" s="432"/>
      <c r="C7" s="433"/>
      <c r="D7" s="433"/>
      <c r="E7" s="433"/>
      <c r="F7" s="433"/>
      <c r="G7" s="433"/>
      <c r="H7" s="433"/>
      <c r="I7" s="434"/>
      <c r="J7" s="408" t="s">
        <v>136</v>
      </c>
      <c r="K7" s="409"/>
      <c r="L7" s="409"/>
      <c r="M7" s="409"/>
      <c r="N7" s="409"/>
      <c r="O7" s="409"/>
      <c r="P7" s="409"/>
      <c r="Q7" s="410"/>
      <c r="R7" s="408"/>
      <c r="S7" s="409"/>
      <c r="T7" s="409"/>
      <c r="U7" s="409"/>
      <c r="V7" s="409"/>
      <c r="W7" s="409"/>
      <c r="X7" s="409"/>
      <c r="Y7" s="409"/>
      <c r="Z7" s="409"/>
      <c r="AA7" s="409"/>
      <c r="AB7" s="409"/>
      <c r="AC7" s="409"/>
      <c r="AD7" s="420"/>
      <c r="AE7" s="420"/>
      <c r="AF7" s="420"/>
      <c r="AG7" s="420"/>
      <c r="AH7" s="420"/>
      <c r="AI7" s="420"/>
      <c r="AJ7" s="420"/>
      <c r="AK7" s="420"/>
      <c r="AL7" s="420"/>
      <c r="AM7" s="420"/>
      <c r="AN7" s="420"/>
      <c r="AO7" s="421"/>
      <c r="AP7" s="422" t="s">
        <v>137</v>
      </c>
      <c r="AQ7" s="423"/>
      <c r="AR7" s="423"/>
      <c r="AS7" s="424"/>
    </row>
    <row r="8" spans="1:45" s="74" customFormat="1" ht="77.099999999999994" customHeight="1" thickBot="1" x14ac:dyDescent="0.25">
      <c r="A8" s="430"/>
      <c r="B8" s="432"/>
      <c r="C8" s="433"/>
      <c r="D8" s="433"/>
      <c r="E8" s="433"/>
      <c r="F8" s="433"/>
      <c r="G8" s="433"/>
      <c r="H8" s="433"/>
      <c r="I8" s="434"/>
      <c r="J8" s="408" t="s">
        <v>138</v>
      </c>
      <c r="K8" s="409"/>
      <c r="L8" s="409"/>
      <c r="M8" s="409"/>
      <c r="N8" s="409"/>
      <c r="O8" s="409"/>
      <c r="P8" s="409"/>
      <c r="Q8" s="410"/>
      <c r="R8" s="408"/>
      <c r="S8" s="409"/>
      <c r="T8" s="409"/>
      <c r="U8" s="409"/>
      <c r="V8" s="409"/>
      <c r="W8" s="409"/>
      <c r="X8" s="409"/>
      <c r="Y8" s="410"/>
      <c r="Z8" s="408" t="s">
        <v>138</v>
      </c>
      <c r="AA8" s="409"/>
      <c r="AB8" s="409"/>
      <c r="AC8" s="409"/>
      <c r="AD8" s="409"/>
      <c r="AE8" s="409"/>
      <c r="AF8" s="409"/>
      <c r="AG8" s="409"/>
      <c r="AH8" s="409"/>
      <c r="AI8" s="409"/>
      <c r="AJ8" s="409"/>
      <c r="AK8" s="409"/>
      <c r="AL8" s="409"/>
      <c r="AM8" s="409"/>
      <c r="AN8" s="409"/>
      <c r="AO8" s="410"/>
      <c r="AP8" s="425"/>
      <c r="AQ8" s="426"/>
      <c r="AR8" s="426"/>
      <c r="AS8" s="427"/>
    </row>
    <row r="9" spans="1:45" s="73" customFormat="1" ht="94.5" customHeight="1" thickBot="1" x14ac:dyDescent="0.25">
      <c r="A9" s="430"/>
      <c r="B9" s="425"/>
      <c r="C9" s="426"/>
      <c r="D9" s="426"/>
      <c r="E9" s="426"/>
      <c r="F9" s="426"/>
      <c r="G9" s="426"/>
      <c r="H9" s="426"/>
      <c r="I9" s="427"/>
      <c r="J9" s="426" t="s">
        <v>4</v>
      </c>
      <c r="K9" s="426"/>
      <c r="L9" s="426"/>
      <c r="M9" s="427"/>
      <c r="N9" s="425" t="s">
        <v>139</v>
      </c>
      <c r="O9" s="426"/>
      <c r="P9" s="426"/>
      <c r="Q9" s="427"/>
      <c r="R9" s="408" t="s">
        <v>5</v>
      </c>
      <c r="S9" s="409"/>
      <c r="T9" s="409"/>
      <c r="U9" s="410"/>
      <c r="V9" s="408" t="s">
        <v>6</v>
      </c>
      <c r="W9" s="409"/>
      <c r="X9" s="409"/>
      <c r="Y9" s="410"/>
      <c r="Z9" s="408" t="s">
        <v>140</v>
      </c>
      <c r="AA9" s="409"/>
      <c r="AB9" s="409"/>
      <c r="AC9" s="410"/>
      <c r="AD9" s="408" t="s">
        <v>141</v>
      </c>
      <c r="AE9" s="409"/>
      <c r="AF9" s="409"/>
      <c r="AG9" s="410"/>
      <c r="AH9" s="408" t="s">
        <v>7</v>
      </c>
      <c r="AI9" s="409"/>
      <c r="AJ9" s="409"/>
      <c r="AK9" s="410"/>
      <c r="AL9" s="408" t="s">
        <v>142</v>
      </c>
      <c r="AM9" s="409"/>
      <c r="AN9" s="409"/>
      <c r="AO9" s="410"/>
      <c r="AP9" s="408" t="s">
        <v>143</v>
      </c>
      <c r="AQ9" s="409"/>
      <c r="AR9" s="409"/>
      <c r="AS9" s="410"/>
    </row>
    <row r="10" spans="1:45" s="73" customFormat="1" ht="222" customHeight="1" thickBot="1" x14ac:dyDescent="0.3">
      <c r="A10" s="431"/>
      <c r="B10" s="75" t="s">
        <v>378</v>
      </c>
      <c r="C10" s="401" t="s">
        <v>376</v>
      </c>
      <c r="D10" s="77" t="s">
        <v>144</v>
      </c>
      <c r="E10" s="78" t="s">
        <v>145</v>
      </c>
      <c r="F10" s="79" t="s">
        <v>10</v>
      </c>
      <c r="G10" s="78" t="s">
        <v>144</v>
      </c>
      <c r="H10" s="78" t="s">
        <v>145</v>
      </c>
      <c r="I10" s="79" t="s">
        <v>11</v>
      </c>
      <c r="J10" s="80" t="s">
        <v>8</v>
      </c>
      <c r="K10" s="80" t="s">
        <v>9</v>
      </c>
      <c r="L10" s="80" t="s">
        <v>10</v>
      </c>
      <c r="M10" s="80" t="s">
        <v>11</v>
      </c>
      <c r="N10" s="80" t="s">
        <v>8</v>
      </c>
      <c r="O10" s="80" t="s">
        <v>9</v>
      </c>
      <c r="P10" s="80" t="s">
        <v>10</v>
      </c>
      <c r="Q10" s="80" t="s">
        <v>11</v>
      </c>
      <c r="R10" s="80" t="s">
        <v>8</v>
      </c>
      <c r="S10" s="80" t="s">
        <v>9</v>
      </c>
      <c r="T10" s="80" t="s">
        <v>10</v>
      </c>
      <c r="U10" s="80" t="s">
        <v>11</v>
      </c>
      <c r="V10" s="80" t="s">
        <v>8</v>
      </c>
      <c r="W10" s="80" t="s">
        <v>9</v>
      </c>
      <c r="X10" s="80" t="s">
        <v>10</v>
      </c>
      <c r="Y10" s="80" t="s">
        <v>11</v>
      </c>
      <c r="Z10" s="80" t="s">
        <v>8</v>
      </c>
      <c r="AA10" s="76" t="s">
        <v>9</v>
      </c>
      <c r="AB10" s="76" t="s">
        <v>10</v>
      </c>
      <c r="AC10" s="76" t="s">
        <v>11</v>
      </c>
      <c r="AD10" s="80" t="s">
        <v>8</v>
      </c>
      <c r="AE10" s="76" t="s">
        <v>9</v>
      </c>
      <c r="AF10" s="76" t="s">
        <v>10</v>
      </c>
      <c r="AG10" s="76" t="s">
        <v>11</v>
      </c>
      <c r="AH10" s="80" t="s">
        <v>8</v>
      </c>
      <c r="AI10" s="76" t="s">
        <v>9</v>
      </c>
      <c r="AJ10" s="76" t="s">
        <v>10</v>
      </c>
      <c r="AK10" s="76" t="s">
        <v>11</v>
      </c>
      <c r="AL10" s="80" t="s">
        <v>8</v>
      </c>
      <c r="AM10" s="76" t="s">
        <v>9</v>
      </c>
      <c r="AN10" s="76" t="s">
        <v>10</v>
      </c>
      <c r="AO10" s="76" t="s">
        <v>11</v>
      </c>
      <c r="AP10" s="80" t="s">
        <v>8</v>
      </c>
      <c r="AQ10" s="76" t="s">
        <v>9</v>
      </c>
      <c r="AR10" s="76" t="s">
        <v>10</v>
      </c>
      <c r="AS10" s="76" t="s">
        <v>11</v>
      </c>
    </row>
    <row r="11" spans="1:45" s="27" customFormat="1" ht="19.5" customHeight="1" thickBot="1" x14ac:dyDescent="0.25">
      <c r="A11" s="81"/>
      <c r="B11" s="411"/>
      <c r="C11" s="412"/>
      <c r="D11" s="412"/>
      <c r="E11" s="412"/>
      <c r="F11" s="412"/>
      <c r="G11" s="412"/>
      <c r="H11" s="412"/>
      <c r="I11" s="413"/>
      <c r="J11" s="414" t="s">
        <v>146</v>
      </c>
      <c r="K11" s="415"/>
      <c r="L11" s="415"/>
      <c r="M11" s="416"/>
      <c r="N11" s="414" t="s">
        <v>147</v>
      </c>
      <c r="O11" s="415"/>
      <c r="P11" s="415"/>
      <c r="Q11" s="416"/>
      <c r="R11" s="414" t="s">
        <v>148</v>
      </c>
      <c r="S11" s="415"/>
      <c r="T11" s="415"/>
      <c r="U11" s="416"/>
      <c r="V11" s="414" t="s">
        <v>149</v>
      </c>
      <c r="W11" s="415"/>
      <c r="X11" s="415"/>
      <c r="Y11" s="416"/>
      <c r="Z11" s="414" t="s">
        <v>150</v>
      </c>
      <c r="AA11" s="415"/>
      <c r="AB11" s="415"/>
      <c r="AC11" s="416"/>
      <c r="AD11" s="414" t="s">
        <v>151</v>
      </c>
      <c r="AE11" s="415"/>
      <c r="AF11" s="415"/>
      <c r="AG11" s="416"/>
      <c r="AH11" s="414" t="s">
        <v>152</v>
      </c>
      <c r="AI11" s="415"/>
      <c r="AJ11" s="415"/>
      <c r="AK11" s="416"/>
      <c r="AL11" s="414" t="s">
        <v>153</v>
      </c>
      <c r="AM11" s="415"/>
      <c r="AN11" s="415"/>
      <c r="AO11" s="416"/>
      <c r="AP11" s="417" t="s">
        <v>154</v>
      </c>
      <c r="AQ11" s="418"/>
      <c r="AR11" s="418"/>
      <c r="AS11" s="419"/>
    </row>
    <row r="12" spans="1:45" s="181" customFormat="1" ht="19.5" customHeight="1" x14ac:dyDescent="0.25">
      <c r="A12" s="164" t="s">
        <v>12</v>
      </c>
      <c r="B12" s="165">
        <f>J12+N12+R12+V12+Z12+AH12+AL12+AD12+AP12</f>
        <v>158003.87700000001</v>
      </c>
      <c r="C12" s="166">
        <f>K12+O12+S12+W12+AA12+AI12+AM12+AE12+AQ12</f>
        <v>158903.87700000001</v>
      </c>
      <c r="D12" s="167">
        <f>'[2]Для администрации КБ_точно'!P14</f>
        <v>158903.87700000001</v>
      </c>
      <c r="E12" s="168">
        <f>D12-C12</f>
        <v>0</v>
      </c>
      <c r="F12" s="169">
        <f>L12+P12+T12+X12+AB12+AJ12+AN12+AF12+AR12</f>
        <v>158903.87700000001</v>
      </c>
      <c r="G12" s="170">
        <f>'[2]Для администрации КБ_точно'!Q14</f>
        <v>158903.87700000001</v>
      </c>
      <c r="H12" s="170">
        <f>G12-F12</f>
        <v>0</v>
      </c>
      <c r="I12" s="171">
        <f>IF(ISERROR(F12/C12*100),,F12/C12*100)</f>
        <v>100</v>
      </c>
      <c r="J12" s="172">
        <v>0</v>
      </c>
      <c r="K12" s="173">
        <f>'[4]Проверочная  таблица'!H13/1000</f>
        <v>0</v>
      </c>
      <c r="L12" s="174">
        <f>'[4]Проверочная  таблица'!I13/1000</f>
        <v>0</v>
      </c>
      <c r="M12" s="175">
        <f>IF(ISERROR(L12/K12*100),,L12/K12*100)</f>
        <v>0</v>
      </c>
      <c r="N12" s="172">
        <v>158003.87700000001</v>
      </c>
      <c r="O12" s="166">
        <f>'[4]Проверочная  таблица'!F13/1000</f>
        <v>158003.87700000001</v>
      </c>
      <c r="P12" s="176">
        <f>'[4]Проверочная  таблица'!G13/1000</f>
        <v>158003.87700000001</v>
      </c>
      <c r="Q12" s="172">
        <f>IF(ISERROR(P12/O12*100),,P12/O12*100)</f>
        <v>100</v>
      </c>
      <c r="R12" s="172">
        <v>0</v>
      </c>
      <c r="S12" s="177">
        <f>('[4]Проверочная  таблица'!N13+'[4]Проверочная  таблица'!P13)/1000</f>
        <v>0</v>
      </c>
      <c r="T12" s="170">
        <f>('[4]Проверочная  таблица'!O13+'[4]Проверочная  таблица'!Q13)/1000</f>
        <v>0</v>
      </c>
      <c r="U12" s="178">
        <f>IF(ISERROR(T12/S12*100),,T12/S12*100)</f>
        <v>0</v>
      </c>
      <c r="V12" s="172"/>
      <c r="W12" s="174">
        <f>'[3]Дотация  из  ОБ_факт'!Y8/1000</f>
        <v>0</v>
      </c>
      <c r="X12" s="179">
        <f>'[4]Проверочная  таблица'!AT13/1000</f>
        <v>0</v>
      </c>
      <c r="Y12" s="180">
        <f>IF(ISERROR(X12/W12*100),,X12/W12*100)</f>
        <v>0</v>
      </c>
      <c r="Z12" s="172"/>
      <c r="AA12" s="173">
        <f>'[3]Дотация  из  ОБ_факт'!AA8/1000</f>
        <v>0</v>
      </c>
      <c r="AB12" s="174">
        <f>'[4]Проверочная  таблица'!AM13/1000</f>
        <v>0</v>
      </c>
      <c r="AC12" s="180">
        <f>IF(ISERROR(AB12/AA12*100),,AB12/AA12*100)</f>
        <v>0</v>
      </c>
      <c r="AD12" s="172"/>
      <c r="AE12" s="179">
        <f>'[3]Дотация  из  ОБ_факт'!AC8/1000</f>
        <v>900</v>
      </c>
      <c r="AF12" s="174">
        <f>'[4]Проверочная  таблица'!AN13/1000</f>
        <v>900</v>
      </c>
      <c r="AG12" s="180">
        <f>IF(ISERROR(AF12/AE12*100),,AF12/AE12*100)</f>
        <v>100</v>
      </c>
      <c r="AH12" s="172"/>
      <c r="AI12" s="174">
        <f>'[3]Дотация  из  ОБ_факт'!AE8/1000</f>
        <v>0</v>
      </c>
      <c r="AJ12" s="179">
        <f>'[4]Проверочная  таблица'!AU13/1000</f>
        <v>0</v>
      </c>
      <c r="AK12" s="180">
        <f>IF(ISERROR(AJ12/AI12*100),,AJ12/AI12*100)</f>
        <v>0</v>
      </c>
      <c r="AL12" s="172"/>
      <c r="AM12" s="170">
        <f>'[3]Дотация  из  ОБ_факт'!AG8/1000</f>
        <v>0</v>
      </c>
      <c r="AN12" s="170">
        <f>'[4]Проверочная  таблица'!AO13/1000</f>
        <v>0</v>
      </c>
      <c r="AO12" s="180">
        <f>IF(ISERROR(AN12/AM12*100),,AN12/AM12*100)</f>
        <v>0</v>
      </c>
      <c r="AP12" s="172"/>
      <c r="AQ12" s="170">
        <f>'[1]Исполнение  по  дотации'!AG12</f>
        <v>0</v>
      </c>
      <c r="AR12" s="170">
        <f>'[1]Исполнение  по  дотации'!AH12</f>
        <v>0</v>
      </c>
      <c r="AS12" s="180">
        <f>IF(ISERROR(AR12/AQ12*100),,AR12/AQ12*100)</f>
        <v>0</v>
      </c>
    </row>
    <row r="13" spans="1:45" s="181" customFormat="1" ht="19.5" customHeight="1" x14ac:dyDescent="0.25">
      <c r="A13" s="182" t="s">
        <v>13</v>
      </c>
      <c r="B13" s="183">
        <f t="shared" ref="B13:C29" si="0">J13+N13+R13+V13+Z13+AH13+AL13+AD13+AP13</f>
        <v>193360.4074</v>
      </c>
      <c r="C13" s="184">
        <f t="shared" si="0"/>
        <v>199264.70739999998</v>
      </c>
      <c r="D13" s="185">
        <f>'[2]Для администрации КБ_точно'!P15</f>
        <v>199264.70740000001</v>
      </c>
      <c r="E13" s="186">
        <f t="shared" ref="E13:E29" si="1">D13-C13</f>
        <v>0</v>
      </c>
      <c r="F13" s="187">
        <f t="shared" ref="F13:F29" si="2">L13+P13+T13+X13+AB13+AJ13+AN13+AF13+AR13</f>
        <v>199264.70739999998</v>
      </c>
      <c r="G13" s="170">
        <f>'[2]Для администрации КБ_точно'!Q15</f>
        <v>199264.70740000001</v>
      </c>
      <c r="H13" s="170">
        <f t="shared" ref="H13:H29" si="3">G13-F13</f>
        <v>0</v>
      </c>
      <c r="I13" s="171">
        <f t="shared" ref="I13:I29" si="4">IF(ISERROR(F13/C13*100),,F13/C13*100)</f>
        <v>100</v>
      </c>
      <c r="J13" s="180">
        <v>125442.7574</v>
      </c>
      <c r="K13" s="183">
        <f>'[4]Проверочная  таблица'!H17/1000</f>
        <v>125442.7574</v>
      </c>
      <c r="L13" s="184">
        <f>'[4]Проверочная  таблица'!I17/1000</f>
        <v>125442.7574</v>
      </c>
      <c r="M13" s="188">
        <f t="shared" ref="M13:M30" si="5">IF(ISERROR(L13/K13*100),,L13/K13*100)</f>
        <v>100</v>
      </c>
      <c r="N13" s="180">
        <v>32146.565999999999</v>
      </c>
      <c r="O13" s="184">
        <f>'[4]Проверочная  таблица'!F17/1000</f>
        <v>32146.565999999999</v>
      </c>
      <c r="P13" s="189">
        <f>'[4]Проверочная  таблица'!G17/1000</f>
        <v>32146.565999999999</v>
      </c>
      <c r="Q13" s="190">
        <f t="shared" ref="Q13:Q30" si="6">IF(ISERROR(P13/O13*100),,P13/O13*100)</f>
        <v>100</v>
      </c>
      <c r="R13" s="180">
        <v>35771.084000000003</v>
      </c>
      <c r="S13" s="170">
        <f>('[4]Проверочная  таблица'!N17+'[4]Проверочная  таблица'!P17)/1000</f>
        <v>36577.584000000003</v>
      </c>
      <c r="T13" s="170">
        <f>('[4]Проверочная  таблица'!O17+'[4]Проверочная  таблица'!Q17)/1000</f>
        <v>36577.584000000003</v>
      </c>
      <c r="U13" s="178">
        <f t="shared" ref="U13:U30" si="7">IF(ISERROR(T13/S13*100),,T13/S13*100)</f>
        <v>100</v>
      </c>
      <c r="V13" s="180"/>
      <c r="W13" s="174">
        <f>'[3]Дотация  из  ОБ_факт'!Y9/1000</f>
        <v>397.8</v>
      </c>
      <c r="X13" s="179">
        <f>'[4]Проверочная  таблица'!AT17/1000</f>
        <v>397.8</v>
      </c>
      <c r="Y13" s="180">
        <f t="shared" ref="Y13:Y30" si="8">IF(ISERROR(X13/W13*100),,X13/W13*100)</f>
        <v>100</v>
      </c>
      <c r="Z13" s="180"/>
      <c r="AA13" s="173">
        <f>'[3]Дотация  из  ОБ_факт'!AA9/1000</f>
        <v>1200</v>
      </c>
      <c r="AB13" s="174">
        <f>'[4]Проверочная  таблица'!AM17/1000</f>
        <v>1200</v>
      </c>
      <c r="AC13" s="180">
        <f t="shared" ref="AC13:AC30" si="9">IF(ISERROR(AB13/AA13*100),,AB13/AA13*100)</f>
        <v>100</v>
      </c>
      <c r="AD13" s="180"/>
      <c r="AE13" s="179">
        <f>'[3]Дотация  из  ОБ_факт'!AC9/1000</f>
        <v>1700</v>
      </c>
      <c r="AF13" s="174">
        <f>'[4]Проверочная  таблица'!AN17/1000</f>
        <v>1700</v>
      </c>
      <c r="AG13" s="180">
        <f t="shared" ref="AG13:AG30" si="10">IF(ISERROR(AF13/AE13*100),,AF13/AE13*100)</f>
        <v>100</v>
      </c>
      <c r="AH13" s="180"/>
      <c r="AI13" s="174">
        <f>'[3]Дотация  из  ОБ_факт'!AE9/1000</f>
        <v>900</v>
      </c>
      <c r="AJ13" s="179">
        <f>'[4]Проверочная  таблица'!AU17/1000</f>
        <v>900</v>
      </c>
      <c r="AK13" s="180">
        <f t="shared" ref="AK13:AK30" si="11">IF(ISERROR(AJ13/AI13*100),,AJ13/AI13*100)</f>
        <v>100</v>
      </c>
      <c r="AL13" s="180"/>
      <c r="AM13" s="170">
        <f>'[3]Дотация  из  ОБ_факт'!AG9/1000</f>
        <v>900</v>
      </c>
      <c r="AN13" s="170">
        <f>'[4]Проверочная  таблица'!AO17/1000</f>
        <v>900</v>
      </c>
      <c r="AO13" s="180">
        <f t="shared" ref="AO13:AO30" si="12">IF(ISERROR(AN13/AM13*100),,AN13/AM13*100)</f>
        <v>100</v>
      </c>
      <c r="AP13" s="180"/>
      <c r="AQ13" s="170">
        <f>'[1]Исполнение  по  дотации'!AG13</f>
        <v>0</v>
      </c>
      <c r="AR13" s="170">
        <f>'[1]Исполнение  по  дотации'!AH13</f>
        <v>0</v>
      </c>
      <c r="AS13" s="180">
        <f t="shared" ref="AS13:AS30" si="13">IF(ISERROR(AR13/AQ13*100),,AR13/AQ13*100)</f>
        <v>0</v>
      </c>
    </row>
    <row r="14" spans="1:45" s="181" customFormat="1" ht="19.5" customHeight="1" x14ac:dyDescent="0.25">
      <c r="A14" s="182" t="s">
        <v>14</v>
      </c>
      <c r="B14" s="183">
        <f t="shared" si="0"/>
        <v>111227.11908999999</v>
      </c>
      <c r="C14" s="184">
        <f t="shared" si="0"/>
        <v>236959.69409</v>
      </c>
      <c r="D14" s="185">
        <f>'[2]Для администрации КБ_точно'!P16</f>
        <v>236959.69409</v>
      </c>
      <c r="E14" s="186">
        <f t="shared" si="1"/>
        <v>0</v>
      </c>
      <c r="F14" s="187">
        <f t="shared" si="2"/>
        <v>236959.69409</v>
      </c>
      <c r="G14" s="170">
        <f>'[2]Для администрации КБ_точно'!Q16</f>
        <v>236959.69409</v>
      </c>
      <c r="H14" s="170">
        <f t="shared" si="3"/>
        <v>0</v>
      </c>
      <c r="I14" s="171">
        <f t="shared" si="4"/>
        <v>100</v>
      </c>
      <c r="J14" s="180">
        <v>15619.336090000001</v>
      </c>
      <c r="K14" s="183">
        <f>'[4]Проверочная  таблица'!H18/1000</f>
        <v>15619.336090000001</v>
      </c>
      <c r="L14" s="184">
        <f>'[4]Проверочная  таблица'!I18/1000</f>
        <v>15619.336090000001</v>
      </c>
      <c r="M14" s="188">
        <f t="shared" si="5"/>
        <v>100</v>
      </c>
      <c r="N14" s="180">
        <v>51645.019</v>
      </c>
      <c r="O14" s="184">
        <f>'[4]Проверочная  таблица'!F18/1000</f>
        <v>51645.019</v>
      </c>
      <c r="P14" s="189">
        <f>'[4]Проверочная  таблица'!G18/1000</f>
        <v>51645.019</v>
      </c>
      <c r="Q14" s="190">
        <f t="shared" si="6"/>
        <v>100</v>
      </c>
      <c r="R14" s="180">
        <v>43962.764000000003</v>
      </c>
      <c r="S14" s="170">
        <f>('[4]Проверочная  таблица'!N18+'[4]Проверочная  таблица'!P18)/1000</f>
        <v>169612.46400000001</v>
      </c>
      <c r="T14" s="170">
        <f>('[4]Проверочная  таблица'!O18+'[4]Проверочная  таблица'!Q18)/1000</f>
        <v>169612.46400000001</v>
      </c>
      <c r="U14" s="178">
        <f t="shared" si="7"/>
        <v>100</v>
      </c>
      <c r="V14" s="180"/>
      <c r="W14" s="174">
        <f>'[3]Дотация  из  ОБ_факт'!Y10/1000</f>
        <v>82.875</v>
      </c>
      <c r="X14" s="179">
        <f>'[4]Проверочная  таблица'!AT18/1000</f>
        <v>82.875</v>
      </c>
      <c r="Y14" s="180">
        <f t="shared" si="8"/>
        <v>100</v>
      </c>
      <c r="Z14" s="180"/>
      <c r="AA14" s="173">
        <f>'[3]Дотация  из  ОБ_факт'!AA10/1000</f>
        <v>0</v>
      </c>
      <c r="AB14" s="174">
        <f>'[4]Проверочная  таблица'!AM18/1000</f>
        <v>0</v>
      </c>
      <c r="AC14" s="180">
        <f t="shared" si="9"/>
        <v>0</v>
      </c>
      <c r="AD14" s="180"/>
      <c r="AE14" s="179">
        <f>'[3]Дотация  из  ОБ_факт'!AC10/1000</f>
        <v>0</v>
      </c>
      <c r="AF14" s="174">
        <f>'[4]Проверочная  таблица'!AN18/1000</f>
        <v>0</v>
      </c>
      <c r="AG14" s="180">
        <f t="shared" si="10"/>
        <v>0</v>
      </c>
      <c r="AH14" s="180"/>
      <c r="AI14" s="174">
        <f>'[3]Дотация  из  ОБ_факт'!AE10/1000</f>
        <v>0</v>
      </c>
      <c r="AJ14" s="179">
        <f>'[4]Проверочная  таблица'!AU18/1000</f>
        <v>0</v>
      </c>
      <c r="AK14" s="180">
        <f t="shared" si="11"/>
        <v>0</v>
      </c>
      <c r="AL14" s="180"/>
      <c r="AM14" s="170">
        <f>'[3]Дотация  из  ОБ_факт'!AG10/1000</f>
        <v>0</v>
      </c>
      <c r="AN14" s="170">
        <f>'[4]Проверочная  таблица'!AO18/1000</f>
        <v>0</v>
      </c>
      <c r="AO14" s="180">
        <f t="shared" si="12"/>
        <v>0</v>
      </c>
      <c r="AP14" s="180"/>
      <c r="AQ14" s="170">
        <f>'[1]Исполнение  по  дотации'!AG14</f>
        <v>0</v>
      </c>
      <c r="AR14" s="170">
        <f>'[1]Исполнение  по  дотации'!AH14</f>
        <v>0</v>
      </c>
      <c r="AS14" s="180">
        <f t="shared" si="13"/>
        <v>0</v>
      </c>
    </row>
    <row r="15" spans="1:45" s="181" customFormat="1" ht="19.5" customHeight="1" x14ac:dyDescent="0.25">
      <c r="A15" s="182" t="s">
        <v>15</v>
      </c>
      <c r="B15" s="183">
        <f t="shared" si="0"/>
        <v>95338.209730000002</v>
      </c>
      <c r="C15" s="184">
        <f t="shared" si="0"/>
        <v>210050.13472999999</v>
      </c>
      <c r="D15" s="185">
        <f>'[2]Для администрации КБ_точно'!P17</f>
        <v>210050.13472999999</v>
      </c>
      <c r="E15" s="186">
        <f t="shared" si="1"/>
        <v>0</v>
      </c>
      <c r="F15" s="187">
        <f t="shared" si="2"/>
        <v>210050.13472999999</v>
      </c>
      <c r="G15" s="170">
        <f>'[2]Для администрации КБ_точно'!Q17</f>
        <v>210050.13472999999</v>
      </c>
      <c r="H15" s="170">
        <f t="shared" si="3"/>
        <v>0</v>
      </c>
      <c r="I15" s="171">
        <f t="shared" si="4"/>
        <v>100</v>
      </c>
      <c r="J15" s="180">
        <v>32179.313730000002</v>
      </c>
      <c r="K15" s="183">
        <f>'[4]Проверочная  таблица'!H19/1000</f>
        <v>32179.313730000002</v>
      </c>
      <c r="L15" s="184">
        <f>'[4]Проверочная  таблица'!I19/1000</f>
        <v>32179.313730000002</v>
      </c>
      <c r="M15" s="188">
        <f t="shared" si="5"/>
        <v>100</v>
      </c>
      <c r="N15" s="180">
        <v>21614.223000000002</v>
      </c>
      <c r="O15" s="184">
        <f>'[4]Проверочная  таблица'!F19/1000</f>
        <v>21614.223000000002</v>
      </c>
      <c r="P15" s="189">
        <f>'[4]Проверочная  таблица'!G19/1000</f>
        <v>21614.223000000002</v>
      </c>
      <c r="Q15" s="190">
        <f t="shared" si="6"/>
        <v>100</v>
      </c>
      <c r="R15" s="180">
        <v>41544.673000000003</v>
      </c>
      <c r="S15" s="170">
        <f>('[4]Проверочная  таблица'!N19+'[4]Проверочная  таблица'!P19)/1000</f>
        <v>154084.67300000001</v>
      </c>
      <c r="T15" s="170">
        <f>('[4]Проверочная  таблица'!O19+'[4]Проверочная  таблица'!Q19)/1000</f>
        <v>154084.67300000001</v>
      </c>
      <c r="U15" s="178">
        <f t="shared" si="7"/>
        <v>100</v>
      </c>
      <c r="V15" s="180"/>
      <c r="W15" s="174">
        <f>'[3]Дотация  из  ОБ_факт'!Y11/1000</f>
        <v>671.92499999999995</v>
      </c>
      <c r="X15" s="179">
        <f>'[4]Проверочная  таблица'!AT19/1000</f>
        <v>671.92499999999995</v>
      </c>
      <c r="Y15" s="180">
        <f t="shared" si="8"/>
        <v>100</v>
      </c>
      <c r="Z15" s="180"/>
      <c r="AA15" s="173">
        <f>'[3]Дотация  из  ОБ_факт'!AA11/1000</f>
        <v>1500</v>
      </c>
      <c r="AB15" s="174">
        <f>'[4]Проверочная  таблица'!AM19/1000</f>
        <v>1500</v>
      </c>
      <c r="AC15" s="180">
        <f t="shared" si="9"/>
        <v>100</v>
      </c>
      <c r="AD15" s="180"/>
      <c r="AE15" s="179">
        <f>'[3]Дотация  из  ОБ_факт'!AC11/1000</f>
        <v>0</v>
      </c>
      <c r="AF15" s="174">
        <f>'[4]Проверочная  таблица'!AN19/1000</f>
        <v>0</v>
      </c>
      <c r="AG15" s="180">
        <f t="shared" si="10"/>
        <v>0</v>
      </c>
      <c r="AH15" s="180"/>
      <c r="AI15" s="174">
        <f>'[3]Дотация  из  ОБ_факт'!AE11/1000</f>
        <v>0</v>
      </c>
      <c r="AJ15" s="179">
        <f>'[4]Проверочная  таблица'!AU19/1000</f>
        <v>0</v>
      </c>
      <c r="AK15" s="180">
        <f t="shared" si="11"/>
        <v>0</v>
      </c>
      <c r="AL15" s="180"/>
      <c r="AM15" s="170">
        <f>'[3]Дотация  из  ОБ_факт'!AG11/1000</f>
        <v>0</v>
      </c>
      <c r="AN15" s="170">
        <f>'[4]Проверочная  таблица'!AO19/1000</f>
        <v>0</v>
      </c>
      <c r="AO15" s="180">
        <f t="shared" si="12"/>
        <v>0</v>
      </c>
      <c r="AP15" s="180"/>
      <c r="AQ15" s="170">
        <f>'[1]Исполнение  по  дотации'!AG15</f>
        <v>0</v>
      </c>
      <c r="AR15" s="170">
        <f>'[1]Исполнение  по  дотации'!AH15</f>
        <v>0</v>
      </c>
      <c r="AS15" s="180">
        <f t="shared" si="13"/>
        <v>0</v>
      </c>
    </row>
    <row r="16" spans="1:45" s="181" customFormat="1" ht="19.5" customHeight="1" x14ac:dyDescent="0.25">
      <c r="A16" s="182" t="s">
        <v>16</v>
      </c>
      <c r="B16" s="183">
        <f t="shared" si="0"/>
        <v>245688.94899999999</v>
      </c>
      <c r="C16" s="184">
        <f t="shared" si="0"/>
        <v>277568.94900000002</v>
      </c>
      <c r="D16" s="185">
        <f>'[2]Для администрации КБ_точно'!P18</f>
        <v>277568.94900000002</v>
      </c>
      <c r="E16" s="186">
        <f t="shared" si="1"/>
        <v>0</v>
      </c>
      <c r="F16" s="187">
        <f t="shared" si="2"/>
        <v>277568.94900000002</v>
      </c>
      <c r="G16" s="170">
        <f>'[2]Для администрации КБ_точно'!Q18</f>
        <v>277568.94900000002</v>
      </c>
      <c r="H16" s="170">
        <f t="shared" si="3"/>
        <v>0</v>
      </c>
      <c r="I16" s="171">
        <f t="shared" si="4"/>
        <v>100</v>
      </c>
      <c r="J16" s="180">
        <v>0</v>
      </c>
      <c r="K16" s="183">
        <f>'[4]Проверочная  таблица'!H14/1000</f>
        <v>0</v>
      </c>
      <c r="L16" s="184">
        <f>'[4]Проверочная  таблица'!I14/1000</f>
        <v>0</v>
      </c>
      <c r="M16" s="188">
        <f t="shared" si="5"/>
        <v>0</v>
      </c>
      <c r="N16" s="180">
        <v>245688.94899999999</v>
      </c>
      <c r="O16" s="184">
        <f>'[4]Проверочная  таблица'!F14/1000</f>
        <v>245688.94899999999</v>
      </c>
      <c r="P16" s="189">
        <f>'[4]Проверочная  таблица'!G14/1000</f>
        <v>245688.94899999999</v>
      </c>
      <c r="Q16" s="190">
        <f t="shared" si="6"/>
        <v>100</v>
      </c>
      <c r="R16" s="180">
        <v>0</v>
      </c>
      <c r="S16" s="170">
        <f>('[4]Проверочная  таблица'!N14+'[4]Проверочная  таблица'!P14)/1000</f>
        <v>31580</v>
      </c>
      <c r="T16" s="170">
        <f>('[4]Проверочная  таблица'!O14+'[4]Проверочная  таблица'!Q14)/1000</f>
        <v>31580</v>
      </c>
      <c r="U16" s="178">
        <f t="shared" si="7"/>
        <v>100</v>
      </c>
      <c r="V16" s="180"/>
      <c r="W16" s="174">
        <f>'[3]Дотация  из  ОБ_факт'!Y12/1000</f>
        <v>0</v>
      </c>
      <c r="X16" s="179">
        <f>'[4]Проверочная  таблица'!AT14/1000</f>
        <v>0</v>
      </c>
      <c r="Y16" s="180">
        <f t="shared" si="8"/>
        <v>0</v>
      </c>
      <c r="Z16" s="180"/>
      <c r="AA16" s="173">
        <f>'[3]Дотация  из  ОБ_факт'!AA12/1000</f>
        <v>300</v>
      </c>
      <c r="AB16" s="174">
        <f>'[4]Проверочная  таблица'!AM14/1000</f>
        <v>300</v>
      </c>
      <c r="AC16" s="180">
        <f t="shared" si="9"/>
        <v>100</v>
      </c>
      <c r="AD16" s="180"/>
      <c r="AE16" s="179">
        <f>'[3]Дотация  из  ОБ_факт'!AC12/1000</f>
        <v>0</v>
      </c>
      <c r="AF16" s="174">
        <f>'[4]Проверочная  таблица'!AN14/1000</f>
        <v>0</v>
      </c>
      <c r="AG16" s="180">
        <f t="shared" si="10"/>
        <v>0</v>
      </c>
      <c r="AH16" s="180"/>
      <c r="AI16" s="174">
        <f>'[3]Дотация  из  ОБ_факт'!AE12/1000</f>
        <v>0</v>
      </c>
      <c r="AJ16" s="179">
        <f>'[4]Проверочная  таблица'!AU14/1000</f>
        <v>0</v>
      </c>
      <c r="AK16" s="180">
        <f t="shared" si="11"/>
        <v>0</v>
      </c>
      <c r="AL16" s="180"/>
      <c r="AM16" s="170">
        <f>'[3]Дотация  из  ОБ_факт'!AG12/1000</f>
        <v>0</v>
      </c>
      <c r="AN16" s="170">
        <f>'[4]Проверочная  таблица'!AO14/1000</f>
        <v>0</v>
      </c>
      <c r="AO16" s="180">
        <f t="shared" si="12"/>
        <v>0</v>
      </c>
      <c r="AP16" s="180"/>
      <c r="AQ16" s="170">
        <f>'[1]Исполнение  по  дотации'!AG16</f>
        <v>0</v>
      </c>
      <c r="AR16" s="170">
        <f>'[1]Исполнение  по  дотации'!AH16</f>
        <v>0</v>
      </c>
      <c r="AS16" s="180">
        <f t="shared" si="13"/>
        <v>0</v>
      </c>
    </row>
    <row r="17" spans="1:45" s="181" customFormat="1" ht="19.5" customHeight="1" x14ac:dyDescent="0.25">
      <c r="A17" s="182" t="s">
        <v>17</v>
      </c>
      <c r="B17" s="183">
        <f t="shared" si="0"/>
        <v>69317.135349999997</v>
      </c>
      <c r="C17" s="184">
        <f t="shared" si="0"/>
        <v>72798.135349999997</v>
      </c>
      <c r="D17" s="185">
        <f>'[2]Для администрации КБ_точно'!P19</f>
        <v>72798.135349999997</v>
      </c>
      <c r="E17" s="186">
        <f t="shared" si="1"/>
        <v>0</v>
      </c>
      <c r="F17" s="187">
        <f t="shared" si="2"/>
        <v>72798.135349999997</v>
      </c>
      <c r="G17" s="170">
        <f>'[2]Для администрации КБ_точно'!Q19</f>
        <v>72798.135349999997</v>
      </c>
      <c r="H17" s="170">
        <f t="shared" si="3"/>
        <v>0</v>
      </c>
      <c r="I17" s="171">
        <f t="shared" si="4"/>
        <v>100</v>
      </c>
      <c r="J17" s="180">
        <v>21484.982349999998</v>
      </c>
      <c r="K17" s="183">
        <f>'[4]Проверочная  таблица'!H20/1000</f>
        <v>21484.982349999998</v>
      </c>
      <c r="L17" s="184">
        <f>'[4]Проверочная  таблица'!I20/1000</f>
        <v>21484.982349999998</v>
      </c>
      <c r="M17" s="188">
        <f t="shared" si="5"/>
        <v>100</v>
      </c>
      <c r="N17" s="180">
        <v>24203.203000000001</v>
      </c>
      <c r="O17" s="184">
        <f>'[4]Проверочная  таблица'!F20/1000</f>
        <v>24203.203000000001</v>
      </c>
      <c r="P17" s="189">
        <f>'[4]Проверочная  таблица'!G20/1000</f>
        <v>24203.203000000001</v>
      </c>
      <c r="Q17" s="190">
        <f t="shared" si="6"/>
        <v>100</v>
      </c>
      <c r="R17" s="180">
        <v>23628.95</v>
      </c>
      <c r="S17" s="170">
        <f>('[4]Проверочная  таблица'!N20+'[4]Проверочная  таблица'!P20)/1000</f>
        <v>25564.25</v>
      </c>
      <c r="T17" s="170">
        <f>('[4]Проверочная  таблица'!O20+'[4]Проверочная  таблица'!Q20)/1000</f>
        <v>25564.25</v>
      </c>
      <c r="U17" s="178">
        <f t="shared" si="7"/>
        <v>100</v>
      </c>
      <c r="V17" s="180"/>
      <c r="W17" s="174">
        <f>'[3]Дотация  из  ОБ_факт'!Y13/1000</f>
        <v>545.70000000000005</v>
      </c>
      <c r="X17" s="179">
        <f>'[4]Проверочная  таблица'!AT20/1000</f>
        <v>545.70000000000005</v>
      </c>
      <c r="Y17" s="180">
        <f t="shared" si="8"/>
        <v>100</v>
      </c>
      <c r="Z17" s="180"/>
      <c r="AA17" s="173">
        <f>'[3]Дотация  из  ОБ_факт'!AA13/1000</f>
        <v>300</v>
      </c>
      <c r="AB17" s="174">
        <f>'[4]Проверочная  таблица'!AM20/1000</f>
        <v>300</v>
      </c>
      <c r="AC17" s="180">
        <f t="shared" si="9"/>
        <v>100</v>
      </c>
      <c r="AD17" s="180"/>
      <c r="AE17" s="179">
        <f>'[3]Дотация  из  ОБ_факт'!AC13/1000</f>
        <v>700</v>
      </c>
      <c r="AF17" s="174">
        <f>'[4]Проверочная  таблица'!AN20/1000</f>
        <v>700</v>
      </c>
      <c r="AG17" s="180">
        <f t="shared" si="10"/>
        <v>100</v>
      </c>
      <c r="AH17" s="180"/>
      <c r="AI17" s="174">
        <f>'[3]Дотация  из  ОБ_факт'!AE13/1000</f>
        <v>0</v>
      </c>
      <c r="AJ17" s="179">
        <f>'[4]Проверочная  таблица'!AU20/1000</f>
        <v>0</v>
      </c>
      <c r="AK17" s="180">
        <f t="shared" si="11"/>
        <v>0</v>
      </c>
      <c r="AL17" s="180"/>
      <c r="AM17" s="170">
        <f>'[3]Дотация  из  ОБ_факт'!AG13/1000</f>
        <v>0</v>
      </c>
      <c r="AN17" s="170">
        <f>'[4]Проверочная  таблица'!AO20/1000</f>
        <v>0</v>
      </c>
      <c r="AO17" s="180">
        <f t="shared" si="12"/>
        <v>0</v>
      </c>
      <c r="AP17" s="180"/>
      <c r="AQ17" s="170">
        <f>'[1]Исполнение  по  дотации'!AG17</f>
        <v>0</v>
      </c>
      <c r="AR17" s="170">
        <f>'[1]Исполнение  по  дотации'!AH17</f>
        <v>0</v>
      </c>
      <c r="AS17" s="180">
        <f t="shared" si="13"/>
        <v>0</v>
      </c>
    </row>
    <row r="18" spans="1:45" s="181" customFormat="1" ht="19.5" customHeight="1" x14ac:dyDescent="0.25">
      <c r="A18" s="182" t="s">
        <v>18</v>
      </c>
      <c r="B18" s="183">
        <f t="shared" si="0"/>
        <v>96427.873210000005</v>
      </c>
      <c r="C18" s="184">
        <f t="shared" si="0"/>
        <v>103700.44821</v>
      </c>
      <c r="D18" s="185">
        <f>'[2]Для администрации КБ_точно'!P20</f>
        <v>103700.44821</v>
      </c>
      <c r="E18" s="186">
        <f t="shared" si="1"/>
        <v>0</v>
      </c>
      <c r="F18" s="187">
        <f t="shared" si="2"/>
        <v>103700.44821</v>
      </c>
      <c r="G18" s="170">
        <f>'[2]Для администрации КБ_точно'!Q20</f>
        <v>103700.44820999999</v>
      </c>
      <c r="H18" s="170">
        <f t="shared" si="3"/>
        <v>0</v>
      </c>
      <c r="I18" s="171">
        <f t="shared" si="4"/>
        <v>100</v>
      </c>
      <c r="J18" s="180">
        <v>41624.014210000001</v>
      </c>
      <c r="K18" s="183">
        <f>'[4]Проверочная  таблица'!H21/1000</f>
        <v>41624.014210000001</v>
      </c>
      <c r="L18" s="184">
        <f>'[4]Проверочная  таблица'!I21/1000</f>
        <v>41624.014210000001</v>
      </c>
      <c r="M18" s="188">
        <f t="shared" si="5"/>
        <v>100</v>
      </c>
      <c r="N18" s="180">
        <v>30656.877</v>
      </c>
      <c r="O18" s="184">
        <f>'[4]Проверочная  таблица'!F21/1000</f>
        <v>30656.877</v>
      </c>
      <c r="P18" s="189">
        <f>'[4]Проверочная  таблица'!G21/1000</f>
        <v>30656.877</v>
      </c>
      <c r="Q18" s="190">
        <f t="shared" si="6"/>
        <v>100</v>
      </c>
      <c r="R18" s="180">
        <v>24146.982</v>
      </c>
      <c r="S18" s="170">
        <f>('[4]Проверочная  таблица'!N21+'[4]Проверочная  таблица'!P21)/1000</f>
        <v>30048.982</v>
      </c>
      <c r="T18" s="170">
        <f>('[4]Проверочная  таблица'!O21+'[4]Проверочная  таблица'!Q21)/1000</f>
        <v>30048.982</v>
      </c>
      <c r="U18" s="178">
        <f t="shared" si="7"/>
        <v>100</v>
      </c>
      <c r="V18" s="180"/>
      <c r="W18" s="174">
        <f>'[3]Дотация  из  ОБ_факт'!Y14/1000</f>
        <v>1070.575</v>
      </c>
      <c r="X18" s="179">
        <f>'[4]Проверочная  таблица'!AT21/1000</f>
        <v>1070.575</v>
      </c>
      <c r="Y18" s="180">
        <f t="shared" si="8"/>
        <v>100</v>
      </c>
      <c r="Z18" s="180"/>
      <c r="AA18" s="173">
        <f>'[3]Дотация  из  ОБ_факт'!AA14/1000</f>
        <v>300</v>
      </c>
      <c r="AB18" s="174">
        <f>'[4]Проверочная  таблица'!AM21/1000</f>
        <v>300</v>
      </c>
      <c r="AC18" s="180">
        <f t="shared" si="9"/>
        <v>100</v>
      </c>
      <c r="AD18" s="180"/>
      <c r="AE18" s="179">
        <f>'[3]Дотация  из  ОБ_факт'!AC14/1000</f>
        <v>0</v>
      </c>
      <c r="AF18" s="174">
        <f>'[4]Проверочная  таблица'!AN21/1000</f>
        <v>0</v>
      </c>
      <c r="AG18" s="180">
        <f t="shared" si="10"/>
        <v>0</v>
      </c>
      <c r="AH18" s="180"/>
      <c r="AI18" s="174">
        <f>'[3]Дотация  из  ОБ_факт'!AE14/1000</f>
        <v>0</v>
      </c>
      <c r="AJ18" s="179">
        <f>'[4]Проверочная  таблица'!AU21/1000</f>
        <v>0</v>
      </c>
      <c r="AK18" s="180">
        <f t="shared" si="11"/>
        <v>0</v>
      </c>
      <c r="AL18" s="180"/>
      <c r="AM18" s="170">
        <f>'[3]Дотация  из  ОБ_факт'!AG14/1000</f>
        <v>0</v>
      </c>
      <c r="AN18" s="170">
        <f>'[4]Проверочная  таблица'!AO21/1000</f>
        <v>0</v>
      </c>
      <c r="AO18" s="180">
        <f t="shared" si="12"/>
        <v>0</v>
      </c>
      <c r="AP18" s="180"/>
      <c r="AQ18" s="170">
        <f>'[1]Исполнение  по  дотации'!AG18</f>
        <v>0</v>
      </c>
      <c r="AR18" s="170">
        <f>'[1]Исполнение  по  дотации'!AH18</f>
        <v>0</v>
      </c>
      <c r="AS18" s="180">
        <f t="shared" si="13"/>
        <v>0</v>
      </c>
    </row>
    <row r="19" spans="1:45" s="181" customFormat="1" ht="19.5" customHeight="1" x14ac:dyDescent="0.25">
      <c r="A19" s="182" t="s">
        <v>19</v>
      </c>
      <c r="B19" s="183">
        <f t="shared" si="0"/>
        <v>189486.91918999999</v>
      </c>
      <c r="C19" s="184">
        <f t="shared" si="0"/>
        <v>274956.91919000004</v>
      </c>
      <c r="D19" s="185">
        <f>'[2]Для администрации КБ_точно'!P21</f>
        <v>274956.91918999999</v>
      </c>
      <c r="E19" s="186">
        <f t="shared" si="1"/>
        <v>0</v>
      </c>
      <c r="F19" s="187">
        <f t="shared" si="2"/>
        <v>274956.91919000004</v>
      </c>
      <c r="G19" s="170">
        <f>'[2]Для администрации КБ_точно'!Q21</f>
        <v>274956.91918999999</v>
      </c>
      <c r="H19" s="170">
        <f t="shared" si="3"/>
        <v>0</v>
      </c>
      <c r="I19" s="171">
        <f t="shared" si="4"/>
        <v>100</v>
      </c>
      <c r="J19" s="180">
        <v>53609.761189999997</v>
      </c>
      <c r="K19" s="183">
        <f>'[4]Проверочная  таблица'!H22/1000</f>
        <v>53609.761189999997</v>
      </c>
      <c r="L19" s="184">
        <f>'[4]Проверочная  таблица'!I22/1000</f>
        <v>53609.761189999997</v>
      </c>
      <c r="M19" s="188">
        <f t="shared" si="5"/>
        <v>100</v>
      </c>
      <c r="N19" s="180">
        <v>59630.205000000002</v>
      </c>
      <c r="O19" s="184">
        <f>'[4]Проверочная  таблица'!F22/1000</f>
        <v>59630.205000000002</v>
      </c>
      <c r="P19" s="189">
        <f>'[4]Проверочная  таблица'!G22/1000</f>
        <v>59630.205000000002</v>
      </c>
      <c r="Q19" s="190">
        <f t="shared" si="6"/>
        <v>100</v>
      </c>
      <c r="R19" s="180">
        <v>76246.952999999994</v>
      </c>
      <c r="S19" s="170">
        <f>('[4]Проверочная  таблица'!N22+'[4]Проверочная  таблица'!P22)/1000</f>
        <v>159716.95300000001</v>
      </c>
      <c r="T19" s="170">
        <f>('[4]Проверочная  таблица'!O22+'[4]Проверочная  таблица'!Q22)/1000</f>
        <v>159716.95300000001</v>
      </c>
      <c r="U19" s="178">
        <f t="shared" si="7"/>
        <v>100</v>
      </c>
      <c r="V19" s="180"/>
      <c r="W19" s="174">
        <f>'[3]Дотация  из  ОБ_факт'!Y15/1000</f>
        <v>0</v>
      </c>
      <c r="X19" s="179">
        <f>'[4]Проверочная  таблица'!AT22/1000</f>
        <v>0</v>
      </c>
      <c r="Y19" s="180">
        <f t="shared" si="8"/>
        <v>0</v>
      </c>
      <c r="Z19" s="180"/>
      <c r="AA19" s="173">
        <f>'[3]Дотация  из  ОБ_факт'!AA15/1000</f>
        <v>0</v>
      </c>
      <c r="AB19" s="174">
        <f>'[4]Проверочная  таблица'!AM22/1000</f>
        <v>0</v>
      </c>
      <c r="AC19" s="180">
        <f t="shared" si="9"/>
        <v>0</v>
      </c>
      <c r="AD19" s="180"/>
      <c r="AE19" s="179">
        <f>'[3]Дотация  из  ОБ_факт'!AC15/1000</f>
        <v>500</v>
      </c>
      <c r="AF19" s="174">
        <f>'[4]Проверочная  таблица'!AN22/1000</f>
        <v>500</v>
      </c>
      <c r="AG19" s="180">
        <f t="shared" si="10"/>
        <v>100</v>
      </c>
      <c r="AH19" s="180"/>
      <c r="AI19" s="174">
        <f>'[3]Дотация  из  ОБ_факт'!AE15/1000</f>
        <v>1500</v>
      </c>
      <c r="AJ19" s="179">
        <f>'[4]Проверочная  таблица'!AU22/1000</f>
        <v>1500</v>
      </c>
      <c r="AK19" s="180">
        <f t="shared" si="11"/>
        <v>100</v>
      </c>
      <c r="AL19" s="180"/>
      <c r="AM19" s="170">
        <f>'[3]Дотация  из  ОБ_факт'!AG15/1000</f>
        <v>0</v>
      </c>
      <c r="AN19" s="170">
        <f>'[4]Проверочная  таблица'!AO22/1000</f>
        <v>0</v>
      </c>
      <c r="AO19" s="180">
        <f t="shared" si="12"/>
        <v>0</v>
      </c>
      <c r="AP19" s="180"/>
      <c r="AQ19" s="170">
        <f>'[1]Исполнение  по  дотации'!AG19</f>
        <v>0</v>
      </c>
      <c r="AR19" s="170">
        <f>'[1]Исполнение  по  дотации'!AH19</f>
        <v>0</v>
      </c>
      <c r="AS19" s="180">
        <f t="shared" si="13"/>
        <v>0</v>
      </c>
    </row>
    <row r="20" spans="1:45" s="181" customFormat="1" ht="19.5" customHeight="1" x14ac:dyDescent="0.25">
      <c r="A20" s="182" t="s">
        <v>20</v>
      </c>
      <c r="B20" s="183">
        <f t="shared" si="0"/>
        <v>185528.92</v>
      </c>
      <c r="C20" s="184">
        <f t="shared" si="0"/>
        <v>336728.92000000004</v>
      </c>
      <c r="D20" s="185">
        <f>'[2]Для администрации КБ_точно'!P22</f>
        <v>336728.92</v>
      </c>
      <c r="E20" s="186">
        <f t="shared" si="1"/>
        <v>0</v>
      </c>
      <c r="F20" s="187">
        <f t="shared" si="2"/>
        <v>336728.92000000004</v>
      </c>
      <c r="G20" s="170">
        <f>'[2]Для администрации КБ_точно'!Q22</f>
        <v>336728.92</v>
      </c>
      <c r="H20" s="170">
        <f t="shared" si="3"/>
        <v>0</v>
      </c>
      <c r="I20" s="171">
        <f t="shared" si="4"/>
        <v>100</v>
      </c>
      <c r="J20" s="180">
        <v>0</v>
      </c>
      <c r="K20" s="183">
        <f>'[4]Проверочная  таблица'!H15/1000</f>
        <v>0</v>
      </c>
      <c r="L20" s="184">
        <f>'[4]Проверочная  таблица'!I15/1000</f>
        <v>0</v>
      </c>
      <c r="M20" s="188">
        <f t="shared" si="5"/>
        <v>0</v>
      </c>
      <c r="N20" s="180">
        <v>185528.92</v>
      </c>
      <c r="O20" s="184">
        <f>'[4]Проверочная  таблица'!F15/1000</f>
        <v>185528.92</v>
      </c>
      <c r="P20" s="189">
        <f>'[4]Проверочная  таблица'!G15/1000</f>
        <v>185528.92</v>
      </c>
      <c r="Q20" s="190">
        <f t="shared" si="6"/>
        <v>100</v>
      </c>
      <c r="R20" s="180">
        <v>0</v>
      </c>
      <c r="S20" s="170">
        <f>('[4]Проверочная  таблица'!N15+'[4]Проверочная  таблица'!P15)/1000</f>
        <v>151200</v>
      </c>
      <c r="T20" s="170">
        <f>('[4]Проверочная  таблица'!O15+'[4]Проверочная  таблица'!Q15)/1000</f>
        <v>151200</v>
      </c>
      <c r="U20" s="178">
        <f t="shared" si="7"/>
        <v>100</v>
      </c>
      <c r="V20" s="180"/>
      <c r="W20" s="174">
        <f>'[3]Дотация  из  ОБ_факт'!Y16/1000</f>
        <v>0</v>
      </c>
      <c r="X20" s="179">
        <f>'[4]Проверочная  таблица'!AT15/1000</f>
        <v>0</v>
      </c>
      <c r="Y20" s="180">
        <f t="shared" si="8"/>
        <v>0</v>
      </c>
      <c r="Z20" s="180"/>
      <c r="AA20" s="173">
        <f>'[3]Дотация  из  ОБ_факт'!AA16/1000</f>
        <v>0</v>
      </c>
      <c r="AB20" s="174">
        <f>'[4]Проверочная  таблица'!AM15/1000</f>
        <v>0</v>
      </c>
      <c r="AC20" s="180">
        <f t="shared" si="9"/>
        <v>0</v>
      </c>
      <c r="AD20" s="180"/>
      <c r="AE20" s="179">
        <f>'[3]Дотация  из  ОБ_факт'!AC16/1000</f>
        <v>0</v>
      </c>
      <c r="AF20" s="174">
        <f>'[4]Проверочная  таблица'!AN15/1000</f>
        <v>0</v>
      </c>
      <c r="AG20" s="180">
        <f t="shared" si="10"/>
        <v>0</v>
      </c>
      <c r="AH20" s="180"/>
      <c r="AI20" s="174">
        <f>'[3]Дотация  из  ОБ_факт'!AE16/1000</f>
        <v>0</v>
      </c>
      <c r="AJ20" s="179">
        <f>'[4]Проверочная  таблица'!AU15/1000</f>
        <v>0</v>
      </c>
      <c r="AK20" s="180">
        <f t="shared" si="11"/>
        <v>0</v>
      </c>
      <c r="AL20" s="180"/>
      <c r="AM20" s="170">
        <f>'[3]Дотация  из  ОБ_факт'!AG16/1000</f>
        <v>0</v>
      </c>
      <c r="AN20" s="170">
        <f>'[4]Проверочная  таблица'!AO15/1000</f>
        <v>0</v>
      </c>
      <c r="AO20" s="180">
        <f t="shared" si="12"/>
        <v>0</v>
      </c>
      <c r="AP20" s="180"/>
      <c r="AQ20" s="170">
        <f>'[1]Исполнение  по  дотации'!AG20</f>
        <v>0</v>
      </c>
      <c r="AR20" s="170">
        <f>'[1]Исполнение  по  дотации'!AH20</f>
        <v>0</v>
      </c>
      <c r="AS20" s="180">
        <f t="shared" si="13"/>
        <v>0</v>
      </c>
    </row>
    <row r="21" spans="1:45" s="181" customFormat="1" ht="19.5" customHeight="1" x14ac:dyDescent="0.25">
      <c r="A21" s="182" t="s">
        <v>21</v>
      </c>
      <c r="B21" s="183">
        <f t="shared" si="0"/>
        <v>50677.082190000001</v>
      </c>
      <c r="C21" s="184">
        <f t="shared" si="0"/>
        <v>53680.207190000001</v>
      </c>
      <c r="D21" s="185">
        <f>'[2]Для администрации КБ_точно'!P23</f>
        <v>53680.207190000001</v>
      </c>
      <c r="E21" s="186">
        <f t="shared" si="1"/>
        <v>0</v>
      </c>
      <c r="F21" s="187">
        <f t="shared" si="2"/>
        <v>53680.207190000001</v>
      </c>
      <c r="G21" s="170">
        <f>'[2]Для администрации КБ_точно'!Q23</f>
        <v>53680.207190000001</v>
      </c>
      <c r="H21" s="170">
        <f t="shared" si="3"/>
        <v>0</v>
      </c>
      <c r="I21" s="171">
        <f t="shared" si="4"/>
        <v>100</v>
      </c>
      <c r="J21" s="180">
        <v>8135.4821899999997</v>
      </c>
      <c r="K21" s="183">
        <f>'[4]Проверочная  таблица'!H23/1000</f>
        <v>8135.4821899999997</v>
      </c>
      <c r="L21" s="184">
        <f>'[4]Проверочная  таблица'!I23/1000</f>
        <v>8135.4821899999997</v>
      </c>
      <c r="M21" s="188">
        <f t="shared" si="5"/>
        <v>100</v>
      </c>
      <c r="N21" s="180">
        <v>17781.373</v>
      </c>
      <c r="O21" s="184">
        <f>'[4]Проверочная  таблица'!F23/1000</f>
        <v>17781.373</v>
      </c>
      <c r="P21" s="189">
        <f>'[4]Проверочная  таблица'!G23/1000</f>
        <v>17781.373</v>
      </c>
      <c r="Q21" s="190">
        <f t="shared" si="6"/>
        <v>100</v>
      </c>
      <c r="R21" s="180">
        <v>24760.226999999999</v>
      </c>
      <c r="S21" s="170">
        <f>('[4]Проверочная  таблица'!N23+'[4]Проверочная  таблица'!P23)/1000</f>
        <v>26520.226999999999</v>
      </c>
      <c r="T21" s="170">
        <f>('[4]Проверочная  таблица'!O23+'[4]Проверочная  таблица'!Q23)/1000</f>
        <v>26520.226999999999</v>
      </c>
      <c r="U21" s="178">
        <f t="shared" si="7"/>
        <v>100</v>
      </c>
      <c r="V21" s="180"/>
      <c r="W21" s="174">
        <f>'[3]Дотация  из  ОБ_факт'!Y17/1000</f>
        <v>1243.125</v>
      </c>
      <c r="X21" s="179">
        <f>'[4]Проверочная  таблица'!AT23/1000</f>
        <v>1243.125</v>
      </c>
      <c r="Y21" s="180">
        <f t="shared" si="8"/>
        <v>100</v>
      </c>
      <c r="Z21" s="180"/>
      <c r="AA21" s="173">
        <f>'[3]Дотация  из  ОБ_факт'!AA17/1000</f>
        <v>0</v>
      </c>
      <c r="AB21" s="174">
        <f>'[4]Проверочная  таблица'!AM23/1000</f>
        <v>0</v>
      </c>
      <c r="AC21" s="180">
        <f t="shared" si="9"/>
        <v>0</v>
      </c>
      <c r="AD21" s="180"/>
      <c r="AE21" s="179">
        <f>'[3]Дотация  из  ОБ_факт'!AC17/1000</f>
        <v>0</v>
      </c>
      <c r="AF21" s="174">
        <f>'[4]Проверочная  таблица'!AN23/1000</f>
        <v>0</v>
      </c>
      <c r="AG21" s="180">
        <f t="shared" si="10"/>
        <v>0</v>
      </c>
      <c r="AH21" s="180"/>
      <c r="AI21" s="174">
        <f>'[3]Дотация  из  ОБ_факт'!AE17/1000</f>
        <v>0</v>
      </c>
      <c r="AJ21" s="179">
        <f>'[4]Проверочная  таблица'!AU23/1000</f>
        <v>0</v>
      </c>
      <c r="AK21" s="180">
        <f t="shared" si="11"/>
        <v>0</v>
      </c>
      <c r="AL21" s="180"/>
      <c r="AM21" s="170">
        <f>'[3]Дотация  из  ОБ_факт'!AG17/1000</f>
        <v>0</v>
      </c>
      <c r="AN21" s="170">
        <f>'[4]Проверочная  таблица'!AO23/1000</f>
        <v>0</v>
      </c>
      <c r="AO21" s="180">
        <f t="shared" si="12"/>
        <v>0</v>
      </c>
      <c r="AP21" s="180"/>
      <c r="AQ21" s="170">
        <f>'[1]Исполнение  по  дотации'!AG21</f>
        <v>0</v>
      </c>
      <c r="AR21" s="170">
        <f>'[1]Исполнение  по  дотации'!AH21</f>
        <v>0</v>
      </c>
      <c r="AS21" s="180">
        <f t="shared" si="13"/>
        <v>0</v>
      </c>
    </row>
    <row r="22" spans="1:45" s="181" customFormat="1" ht="19.5" customHeight="1" x14ac:dyDescent="0.25">
      <c r="A22" s="182" t="s">
        <v>22</v>
      </c>
      <c r="B22" s="183">
        <f t="shared" si="0"/>
        <v>293383.89301999996</v>
      </c>
      <c r="C22" s="184">
        <f t="shared" si="0"/>
        <v>825461.64302000008</v>
      </c>
      <c r="D22" s="185">
        <f>'[2]Для администрации КБ_точно'!P24</f>
        <v>825461.64301999996</v>
      </c>
      <c r="E22" s="186">
        <f t="shared" si="1"/>
        <v>0</v>
      </c>
      <c r="F22" s="187">
        <f t="shared" si="2"/>
        <v>825461.64302000008</v>
      </c>
      <c r="G22" s="170">
        <f>'[2]Для администрации КБ_точно'!Q24</f>
        <v>825461.64301999996</v>
      </c>
      <c r="H22" s="170">
        <f t="shared" si="3"/>
        <v>0</v>
      </c>
      <c r="I22" s="171">
        <f t="shared" si="4"/>
        <v>100</v>
      </c>
      <c r="J22" s="180">
        <v>26240.09302</v>
      </c>
      <c r="K22" s="183">
        <f>'[4]Проверочная  таблица'!H24/1000</f>
        <v>26240.09302</v>
      </c>
      <c r="L22" s="184">
        <f>'[4]Проверочная  таблица'!I24/1000</f>
        <v>26240.09302</v>
      </c>
      <c r="M22" s="188">
        <f t="shared" si="5"/>
        <v>100</v>
      </c>
      <c r="N22" s="180">
        <v>110073.841</v>
      </c>
      <c r="O22" s="184">
        <f>'[4]Проверочная  таблица'!F24/1000</f>
        <v>110073.841</v>
      </c>
      <c r="P22" s="189">
        <f>'[4]Проверочная  таблица'!G24/1000</f>
        <v>110073.841</v>
      </c>
      <c r="Q22" s="190">
        <f t="shared" si="6"/>
        <v>100</v>
      </c>
      <c r="R22" s="180">
        <v>157069.959</v>
      </c>
      <c r="S22" s="170">
        <f>('[4]Проверочная  таблица'!N24+'[4]Проверочная  таблица'!P24)/1000</f>
        <v>686920.95900000003</v>
      </c>
      <c r="T22" s="170">
        <f>('[4]Проверочная  таблица'!O24+'[4]Проверочная  таблица'!Q24)/1000</f>
        <v>686920.95900000003</v>
      </c>
      <c r="U22" s="178">
        <f t="shared" si="7"/>
        <v>100</v>
      </c>
      <c r="V22" s="180"/>
      <c r="W22" s="174">
        <f>'[3]Дотация  из  ОБ_факт'!Y18/1000</f>
        <v>726.75</v>
      </c>
      <c r="X22" s="179">
        <f>'[4]Проверочная  таблица'!AT24/1000</f>
        <v>726.75</v>
      </c>
      <c r="Y22" s="180">
        <f t="shared" si="8"/>
        <v>100</v>
      </c>
      <c r="Z22" s="180"/>
      <c r="AA22" s="173">
        <f>'[3]Дотация  из  ОБ_факт'!AA18/1000</f>
        <v>0</v>
      </c>
      <c r="AB22" s="174">
        <f>'[4]Проверочная  таблица'!AM24/1000</f>
        <v>0</v>
      </c>
      <c r="AC22" s="180">
        <f t="shared" si="9"/>
        <v>0</v>
      </c>
      <c r="AD22" s="180"/>
      <c r="AE22" s="179">
        <f>'[3]Дотация  из  ОБ_факт'!AC18/1000</f>
        <v>1500</v>
      </c>
      <c r="AF22" s="174">
        <f>'[4]Проверочная  таблица'!AN24/1000</f>
        <v>1500</v>
      </c>
      <c r="AG22" s="180">
        <f t="shared" si="10"/>
        <v>100</v>
      </c>
      <c r="AH22" s="180"/>
      <c r="AI22" s="174">
        <f>'[3]Дотация  из  ОБ_факт'!AE18/1000</f>
        <v>0</v>
      </c>
      <c r="AJ22" s="179">
        <f>'[4]Проверочная  таблица'!AU24/1000</f>
        <v>0</v>
      </c>
      <c r="AK22" s="180">
        <f t="shared" si="11"/>
        <v>0</v>
      </c>
      <c r="AL22" s="180"/>
      <c r="AM22" s="170">
        <f>'[3]Дотация  из  ОБ_факт'!AG18/1000</f>
        <v>0</v>
      </c>
      <c r="AN22" s="170">
        <f>'[4]Проверочная  таблица'!AO24/1000</f>
        <v>0</v>
      </c>
      <c r="AO22" s="180">
        <f t="shared" si="12"/>
        <v>0</v>
      </c>
      <c r="AP22" s="180"/>
      <c r="AQ22" s="170">
        <f>'[1]Исполнение  по  дотации'!AG22</f>
        <v>0</v>
      </c>
      <c r="AR22" s="170">
        <f>'[1]Исполнение  по  дотации'!AH22</f>
        <v>0</v>
      </c>
      <c r="AS22" s="180">
        <f t="shared" si="13"/>
        <v>0</v>
      </c>
    </row>
    <row r="23" spans="1:45" s="181" customFormat="1" ht="19.5" customHeight="1" x14ac:dyDescent="0.25">
      <c r="A23" s="182" t="s">
        <v>23</v>
      </c>
      <c r="B23" s="183">
        <f t="shared" si="0"/>
        <v>91835.866819999996</v>
      </c>
      <c r="C23" s="184">
        <f t="shared" si="0"/>
        <v>95456.241819999996</v>
      </c>
      <c r="D23" s="185">
        <f>'[2]Для администрации КБ_точно'!P25</f>
        <v>95456.241819999996</v>
      </c>
      <c r="E23" s="186">
        <f t="shared" si="1"/>
        <v>0</v>
      </c>
      <c r="F23" s="187">
        <f t="shared" si="2"/>
        <v>95456.241819999996</v>
      </c>
      <c r="G23" s="170">
        <f>'[2]Для администрации КБ_точно'!Q25</f>
        <v>95456.241819999996</v>
      </c>
      <c r="H23" s="170">
        <f t="shared" si="3"/>
        <v>0</v>
      </c>
      <c r="I23" s="171">
        <f t="shared" si="4"/>
        <v>100</v>
      </c>
      <c r="J23" s="180">
        <v>21237.20782</v>
      </c>
      <c r="K23" s="183">
        <f>'[4]Проверочная  таблица'!H25/1000</f>
        <v>21237.20782</v>
      </c>
      <c r="L23" s="184">
        <f>'[4]Проверочная  таблица'!I25/1000</f>
        <v>21237.20782</v>
      </c>
      <c r="M23" s="188">
        <f t="shared" si="5"/>
        <v>100</v>
      </c>
      <c r="N23" s="180">
        <v>50105.182000000001</v>
      </c>
      <c r="O23" s="184">
        <f>'[4]Проверочная  таблица'!F25/1000</f>
        <v>50105.182000000001</v>
      </c>
      <c r="P23" s="189">
        <f>'[4]Проверочная  таблица'!G25/1000</f>
        <v>50105.182000000001</v>
      </c>
      <c r="Q23" s="190">
        <f t="shared" si="6"/>
        <v>100</v>
      </c>
      <c r="R23" s="180">
        <v>20493.476999999999</v>
      </c>
      <c r="S23" s="170">
        <f>('[4]Проверочная  таблица'!N25+'[4]Проверочная  таблица'!P25)/1000</f>
        <v>23682.476999999999</v>
      </c>
      <c r="T23" s="170">
        <f>('[4]Проверочная  таблица'!O25+'[4]Проверочная  таблица'!Q25)/1000</f>
        <v>23682.476999999999</v>
      </c>
      <c r="U23" s="178">
        <f t="shared" si="7"/>
        <v>100</v>
      </c>
      <c r="V23" s="180"/>
      <c r="W23" s="174">
        <f>'[3]Дотация  из  ОБ_факт'!Y19/1000</f>
        <v>431.375</v>
      </c>
      <c r="X23" s="179">
        <f>'[4]Проверочная  таблица'!AT25/1000</f>
        <v>431.375</v>
      </c>
      <c r="Y23" s="180">
        <f t="shared" si="8"/>
        <v>100</v>
      </c>
      <c r="Z23" s="180"/>
      <c r="AA23" s="173">
        <f>'[3]Дотация  из  ОБ_факт'!AA19/1000</f>
        <v>0</v>
      </c>
      <c r="AB23" s="174">
        <f>'[4]Проверочная  таблица'!AM25/1000</f>
        <v>0</v>
      </c>
      <c r="AC23" s="180">
        <f t="shared" si="9"/>
        <v>0</v>
      </c>
      <c r="AD23" s="180"/>
      <c r="AE23" s="179">
        <f>'[3]Дотация  из  ОБ_факт'!AC19/1000</f>
        <v>0</v>
      </c>
      <c r="AF23" s="174">
        <f>'[4]Проверочная  таблица'!AN25/1000</f>
        <v>0</v>
      </c>
      <c r="AG23" s="180">
        <f t="shared" si="10"/>
        <v>0</v>
      </c>
      <c r="AH23" s="180"/>
      <c r="AI23" s="174">
        <f>'[3]Дотация  из  ОБ_факт'!AE19/1000</f>
        <v>0</v>
      </c>
      <c r="AJ23" s="179">
        <f>'[4]Проверочная  таблица'!AU25/1000</f>
        <v>0</v>
      </c>
      <c r="AK23" s="180">
        <f t="shared" si="11"/>
        <v>0</v>
      </c>
      <c r="AL23" s="180"/>
      <c r="AM23" s="170">
        <f>'[3]Дотация  из  ОБ_факт'!AG19/1000</f>
        <v>0</v>
      </c>
      <c r="AN23" s="170">
        <f>'[4]Проверочная  таблица'!AO25/1000</f>
        <v>0</v>
      </c>
      <c r="AO23" s="180">
        <f t="shared" si="12"/>
        <v>0</v>
      </c>
      <c r="AP23" s="180"/>
      <c r="AQ23" s="170">
        <f>'[1]Исполнение  по  дотации'!AG23</f>
        <v>0</v>
      </c>
      <c r="AR23" s="170">
        <f>'[1]Исполнение  по  дотации'!AH23</f>
        <v>0</v>
      </c>
      <c r="AS23" s="180">
        <f t="shared" si="13"/>
        <v>0</v>
      </c>
    </row>
    <row r="24" spans="1:45" s="181" customFormat="1" ht="19.5" customHeight="1" x14ac:dyDescent="0.25">
      <c r="A24" s="182" t="s">
        <v>24</v>
      </c>
      <c r="B24" s="183">
        <f t="shared" si="0"/>
        <v>117470.73073</v>
      </c>
      <c r="C24" s="184">
        <f t="shared" si="0"/>
        <v>133814.90573</v>
      </c>
      <c r="D24" s="185">
        <f>'[2]Для администрации КБ_точно'!P26</f>
        <v>133814.90573</v>
      </c>
      <c r="E24" s="186">
        <f t="shared" si="1"/>
        <v>0</v>
      </c>
      <c r="F24" s="187">
        <f t="shared" si="2"/>
        <v>133814.90573</v>
      </c>
      <c r="G24" s="170">
        <f>'[2]Для администрации КБ_точно'!Q26</f>
        <v>133814.90573</v>
      </c>
      <c r="H24" s="170">
        <f t="shared" si="3"/>
        <v>0</v>
      </c>
      <c r="I24" s="171">
        <f t="shared" si="4"/>
        <v>100</v>
      </c>
      <c r="J24" s="180">
        <v>15140.74273</v>
      </c>
      <c r="K24" s="183">
        <f>'[4]Проверочная  таблица'!H26/1000</f>
        <v>15140.74273</v>
      </c>
      <c r="L24" s="184">
        <f>'[4]Проверочная  таблица'!I26/1000</f>
        <v>15140.74273</v>
      </c>
      <c r="M24" s="188">
        <f t="shared" si="5"/>
        <v>100</v>
      </c>
      <c r="N24" s="180">
        <v>64470.006999999998</v>
      </c>
      <c r="O24" s="184">
        <f>'[4]Проверочная  таблица'!F26/1000</f>
        <v>64470.006999999998</v>
      </c>
      <c r="P24" s="189">
        <f>'[4]Проверочная  таблица'!G26/1000</f>
        <v>64470.006999999998</v>
      </c>
      <c r="Q24" s="190">
        <f t="shared" si="6"/>
        <v>100</v>
      </c>
      <c r="R24" s="180">
        <v>37859.981</v>
      </c>
      <c r="S24" s="170">
        <f>('[4]Проверочная  таблица'!N26+'[4]Проверочная  таблица'!P26)/1000</f>
        <v>52093.281000000003</v>
      </c>
      <c r="T24" s="170">
        <f>('[4]Проверочная  таблица'!O26+'[4]Проверочная  таблица'!Q26)/1000</f>
        <v>52093.281000000003</v>
      </c>
      <c r="U24" s="178">
        <f t="shared" si="7"/>
        <v>100</v>
      </c>
      <c r="V24" s="180"/>
      <c r="W24" s="174">
        <f>'[3]Дотация  из  ОБ_факт'!Y20/1000</f>
        <v>1510.875</v>
      </c>
      <c r="X24" s="179">
        <f>'[4]Проверочная  таблица'!AT26/1000</f>
        <v>1510.875</v>
      </c>
      <c r="Y24" s="180">
        <f t="shared" si="8"/>
        <v>100</v>
      </c>
      <c r="Z24" s="180"/>
      <c r="AA24" s="173">
        <f>'[3]Дотация  из  ОБ_факт'!AA20/1000</f>
        <v>0</v>
      </c>
      <c r="AB24" s="174">
        <f>'[4]Проверочная  таблица'!AM26/1000</f>
        <v>0</v>
      </c>
      <c r="AC24" s="180">
        <f t="shared" si="9"/>
        <v>0</v>
      </c>
      <c r="AD24" s="180"/>
      <c r="AE24" s="179">
        <f>'[3]Дотация  из  ОБ_факт'!AC20/1000</f>
        <v>600</v>
      </c>
      <c r="AF24" s="174">
        <f>'[4]Проверочная  таблица'!AN26/1000</f>
        <v>600</v>
      </c>
      <c r="AG24" s="180">
        <f t="shared" si="10"/>
        <v>100</v>
      </c>
      <c r="AH24" s="180"/>
      <c r="AI24" s="174">
        <f>'[3]Дотация  из  ОБ_факт'!AE20/1000</f>
        <v>0</v>
      </c>
      <c r="AJ24" s="179">
        <f>'[4]Проверочная  таблица'!AU26/1000</f>
        <v>0</v>
      </c>
      <c r="AK24" s="180">
        <f t="shared" si="11"/>
        <v>0</v>
      </c>
      <c r="AL24" s="180"/>
      <c r="AM24" s="170">
        <f>'[3]Дотация  из  ОБ_факт'!AG20/1000</f>
        <v>0</v>
      </c>
      <c r="AN24" s="170">
        <f>'[4]Проверочная  таблица'!AO26/1000</f>
        <v>0</v>
      </c>
      <c r="AO24" s="180">
        <f t="shared" si="12"/>
        <v>0</v>
      </c>
      <c r="AP24" s="180"/>
      <c r="AQ24" s="170">
        <f>'[1]Исполнение  по  дотации'!AG24</f>
        <v>0</v>
      </c>
      <c r="AR24" s="170">
        <f>'[1]Исполнение  по  дотации'!AH24</f>
        <v>0</v>
      </c>
      <c r="AS24" s="180">
        <f t="shared" si="13"/>
        <v>0</v>
      </c>
    </row>
    <row r="25" spans="1:45" s="181" customFormat="1" ht="19.5" customHeight="1" x14ac:dyDescent="0.25">
      <c r="A25" s="182" t="s">
        <v>25</v>
      </c>
      <c r="B25" s="183">
        <f t="shared" si="0"/>
        <v>82697.005999999994</v>
      </c>
      <c r="C25" s="184">
        <f t="shared" si="0"/>
        <v>103097.00599999999</v>
      </c>
      <c r="D25" s="185">
        <f>'[2]Для администрации КБ_точно'!P27</f>
        <v>103097.00599999999</v>
      </c>
      <c r="E25" s="186">
        <f t="shared" si="1"/>
        <v>0</v>
      </c>
      <c r="F25" s="187">
        <f t="shared" si="2"/>
        <v>103097.00599999999</v>
      </c>
      <c r="G25" s="170">
        <f>'[2]Для администрации КБ_точно'!Q27</f>
        <v>103097.00599999999</v>
      </c>
      <c r="H25" s="170">
        <f t="shared" si="3"/>
        <v>0</v>
      </c>
      <c r="I25" s="171">
        <f t="shared" si="4"/>
        <v>100</v>
      </c>
      <c r="J25" s="180">
        <v>0</v>
      </c>
      <c r="K25" s="183">
        <f>'[4]Проверочная  таблица'!H16/1000</f>
        <v>0</v>
      </c>
      <c r="L25" s="184">
        <f>'[4]Проверочная  таблица'!I16/1000</f>
        <v>0</v>
      </c>
      <c r="M25" s="188">
        <f t="shared" si="5"/>
        <v>0</v>
      </c>
      <c r="N25" s="180">
        <v>82697.005999999994</v>
      </c>
      <c r="O25" s="184">
        <f>'[4]Проверочная  таблица'!F16/1000</f>
        <v>82697.005999999994</v>
      </c>
      <c r="P25" s="189">
        <f>'[4]Проверочная  таблица'!G16/1000</f>
        <v>82697.005999999994</v>
      </c>
      <c r="Q25" s="190">
        <f t="shared" si="6"/>
        <v>100</v>
      </c>
      <c r="R25" s="180">
        <v>0</v>
      </c>
      <c r="S25" s="170">
        <f>('[4]Проверочная  таблица'!N16+'[4]Проверочная  таблица'!P16)/1000</f>
        <v>18900</v>
      </c>
      <c r="T25" s="170">
        <f>('[4]Проверочная  таблица'!O16+'[4]Проверочная  таблица'!Q16)/1000</f>
        <v>18900</v>
      </c>
      <c r="U25" s="178">
        <f t="shared" si="7"/>
        <v>100</v>
      </c>
      <c r="V25" s="180"/>
      <c r="W25" s="174">
        <f>'[3]Дотация  из  ОБ_факт'!Y21/1000</f>
        <v>0</v>
      </c>
      <c r="X25" s="179">
        <f>'[4]Проверочная  таблица'!AT16/1000</f>
        <v>0</v>
      </c>
      <c r="Y25" s="180">
        <f t="shared" si="8"/>
        <v>0</v>
      </c>
      <c r="Z25" s="180"/>
      <c r="AA25" s="173">
        <f>'[3]Дотация  из  ОБ_факт'!AA21/1000</f>
        <v>300</v>
      </c>
      <c r="AB25" s="174">
        <f>'[4]Проверочная  таблица'!AM16/1000</f>
        <v>300</v>
      </c>
      <c r="AC25" s="180">
        <f t="shared" si="9"/>
        <v>100</v>
      </c>
      <c r="AD25" s="180"/>
      <c r="AE25" s="179">
        <f>'[3]Дотация  из  ОБ_факт'!AC21/1000</f>
        <v>1200</v>
      </c>
      <c r="AF25" s="174">
        <f>'[4]Проверочная  таблица'!AN16/1000</f>
        <v>1200</v>
      </c>
      <c r="AG25" s="180">
        <f t="shared" si="10"/>
        <v>100</v>
      </c>
      <c r="AH25" s="180"/>
      <c r="AI25" s="174">
        <f>'[3]Дотация  из  ОБ_факт'!AE21/1000</f>
        <v>0</v>
      </c>
      <c r="AJ25" s="179">
        <f>'[4]Проверочная  таблица'!AU16/1000</f>
        <v>0</v>
      </c>
      <c r="AK25" s="180">
        <f t="shared" si="11"/>
        <v>0</v>
      </c>
      <c r="AL25" s="180"/>
      <c r="AM25" s="170">
        <f>'[3]Дотация  из  ОБ_факт'!AG21/1000</f>
        <v>0</v>
      </c>
      <c r="AN25" s="170">
        <f>'[4]Проверочная  таблица'!AO16/1000</f>
        <v>0</v>
      </c>
      <c r="AO25" s="180">
        <f t="shared" si="12"/>
        <v>0</v>
      </c>
      <c r="AP25" s="180"/>
      <c r="AQ25" s="170">
        <f>'[1]Исполнение  по  дотации'!AG25</f>
        <v>0</v>
      </c>
      <c r="AR25" s="170">
        <f>'[1]Исполнение  по  дотации'!AH25</f>
        <v>0</v>
      </c>
      <c r="AS25" s="180">
        <f t="shared" si="13"/>
        <v>0</v>
      </c>
    </row>
    <row r="26" spans="1:45" s="181" customFormat="1" ht="19.5" customHeight="1" x14ac:dyDescent="0.25">
      <c r="A26" s="182" t="s">
        <v>26</v>
      </c>
      <c r="B26" s="183">
        <f t="shared" si="0"/>
        <v>86908.779609999998</v>
      </c>
      <c r="C26" s="184">
        <f t="shared" si="0"/>
        <v>91993.904609999998</v>
      </c>
      <c r="D26" s="185">
        <f>'[2]Для администрации КБ_точно'!P28</f>
        <v>91993.904609999998</v>
      </c>
      <c r="E26" s="186">
        <f t="shared" si="1"/>
        <v>0</v>
      </c>
      <c r="F26" s="187">
        <f t="shared" si="2"/>
        <v>91993.904609999998</v>
      </c>
      <c r="G26" s="170">
        <f>'[2]Для администрации КБ_точно'!Q28</f>
        <v>91993.904609999998</v>
      </c>
      <c r="H26" s="170">
        <f t="shared" si="3"/>
        <v>0</v>
      </c>
      <c r="I26" s="171">
        <f t="shared" si="4"/>
        <v>100</v>
      </c>
      <c r="J26" s="180">
        <v>26867.87761</v>
      </c>
      <c r="K26" s="183">
        <f>'[4]Проверочная  таблица'!H27/1000</f>
        <v>26867.87761</v>
      </c>
      <c r="L26" s="184">
        <f>'[4]Проверочная  таблица'!I27/1000</f>
        <v>26867.87761</v>
      </c>
      <c r="M26" s="188">
        <f t="shared" si="5"/>
        <v>100</v>
      </c>
      <c r="N26" s="180">
        <v>36851.868999999999</v>
      </c>
      <c r="O26" s="184">
        <f>'[4]Проверочная  таблица'!F27/1000</f>
        <v>36851.868999999999</v>
      </c>
      <c r="P26" s="189">
        <f>'[4]Проверочная  таблица'!G27/1000</f>
        <v>36851.868999999999</v>
      </c>
      <c r="Q26" s="190">
        <f t="shared" si="6"/>
        <v>100</v>
      </c>
      <c r="R26" s="180">
        <v>23189.032999999999</v>
      </c>
      <c r="S26" s="170">
        <f>('[4]Проверочная  таблица'!N27+'[4]Проверочная  таблица'!P27)/1000</f>
        <v>27104.032999999999</v>
      </c>
      <c r="T26" s="170">
        <f>('[4]Проверочная  таблица'!O27+'[4]Проверочная  таблица'!Q27)/1000</f>
        <v>27104.032999999999</v>
      </c>
      <c r="U26" s="178">
        <f t="shared" si="7"/>
        <v>100</v>
      </c>
      <c r="V26" s="180"/>
      <c r="W26" s="174">
        <f>'[3]Дотация  из  ОБ_факт'!Y22/1000</f>
        <v>70.125</v>
      </c>
      <c r="X26" s="179">
        <f>'[4]Проверочная  таблица'!AT27/1000</f>
        <v>70.125</v>
      </c>
      <c r="Y26" s="180">
        <f t="shared" si="8"/>
        <v>100</v>
      </c>
      <c r="Z26" s="180"/>
      <c r="AA26" s="173">
        <f>'[3]Дотация  из  ОБ_факт'!AA22/1000</f>
        <v>0</v>
      </c>
      <c r="AB26" s="174">
        <f>'[4]Проверочная  таблица'!AM27/1000</f>
        <v>0</v>
      </c>
      <c r="AC26" s="180">
        <f t="shared" si="9"/>
        <v>0</v>
      </c>
      <c r="AD26" s="180"/>
      <c r="AE26" s="179">
        <f>'[3]Дотация  из  ОБ_факт'!AC22/1000</f>
        <v>1100</v>
      </c>
      <c r="AF26" s="174">
        <f>'[4]Проверочная  таблица'!AN27/1000</f>
        <v>1100</v>
      </c>
      <c r="AG26" s="180">
        <f t="shared" si="10"/>
        <v>100</v>
      </c>
      <c r="AH26" s="180"/>
      <c r="AI26" s="174">
        <f>'[3]Дотация  из  ОБ_факт'!AE22/1000</f>
        <v>0</v>
      </c>
      <c r="AJ26" s="179">
        <f>'[4]Проверочная  таблица'!AU27/1000</f>
        <v>0</v>
      </c>
      <c r="AK26" s="180">
        <f t="shared" si="11"/>
        <v>0</v>
      </c>
      <c r="AL26" s="180"/>
      <c r="AM26" s="170">
        <f>'[3]Дотация  из  ОБ_факт'!AG22/1000</f>
        <v>0</v>
      </c>
      <c r="AN26" s="170">
        <f>'[4]Проверочная  таблица'!AO27/1000</f>
        <v>0</v>
      </c>
      <c r="AO26" s="180">
        <f t="shared" si="12"/>
        <v>0</v>
      </c>
      <c r="AP26" s="180"/>
      <c r="AQ26" s="170">
        <f>'[1]Исполнение  по  дотации'!AG26</f>
        <v>0</v>
      </c>
      <c r="AR26" s="170">
        <f>'[1]Исполнение  по  дотации'!AH26</f>
        <v>0</v>
      </c>
      <c r="AS26" s="180">
        <f t="shared" si="13"/>
        <v>0</v>
      </c>
    </row>
    <row r="27" spans="1:45" s="181" customFormat="1" ht="19.5" customHeight="1" x14ac:dyDescent="0.25">
      <c r="A27" s="182" t="s">
        <v>27</v>
      </c>
      <c r="B27" s="183">
        <f t="shared" si="0"/>
        <v>224627.54066</v>
      </c>
      <c r="C27" s="184">
        <f t="shared" si="0"/>
        <v>301729.21565999999</v>
      </c>
      <c r="D27" s="185">
        <f>'[2]Для администрации КБ_точно'!P29</f>
        <v>301729.21565999999</v>
      </c>
      <c r="E27" s="186">
        <f t="shared" si="1"/>
        <v>0</v>
      </c>
      <c r="F27" s="187">
        <f t="shared" si="2"/>
        <v>301729.21565999999</v>
      </c>
      <c r="G27" s="170">
        <f>'[2]Для администрации КБ_точно'!Q29</f>
        <v>301729.21566000005</v>
      </c>
      <c r="H27" s="170">
        <f t="shared" si="3"/>
        <v>0</v>
      </c>
      <c r="I27" s="171">
        <f t="shared" si="4"/>
        <v>100</v>
      </c>
      <c r="J27" s="180">
        <v>134112.87766</v>
      </c>
      <c r="K27" s="183">
        <f>'[4]Проверочная  таблица'!H28/1000</f>
        <v>134112.87766</v>
      </c>
      <c r="L27" s="184">
        <f>'[4]Проверочная  таблица'!I28/1000</f>
        <v>134112.87766</v>
      </c>
      <c r="M27" s="188">
        <f t="shared" si="5"/>
        <v>100</v>
      </c>
      <c r="N27" s="180">
        <v>50595.881999999998</v>
      </c>
      <c r="O27" s="184">
        <f>'[4]Проверочная  таблица'!F28/1000</f>
        <v>50595.881999999998</v>
      </c>
      <c r="P27" s="189">
        <f>'[4]Проверочная  таблица'!G28/1000</f>
        <v>50595.881999999998</v>
      </c>
      <c r="Q27" s="190">
        <f t="shared" si="6"/>
        <v>100</v>
      </c>
      <c r="R27" s="180">
        <v>39918.781000000003</v>
      </c>
      <c r="S27" s="170">
        <f>('[4]Проверочная  таблица'!N28+'[4]Проверочная  таблица'!P28)/1000</f>
        <v>101869.58100000001</v>
      </c>
      <c r="T27" s="170">
        <f>('[4]Проверочная  таблица'!O28+'[4]Проверочная  таблица'!Q28)/1000</f>
        <v>101869.58100000001</v>
      </c>
      <c r="U27" s="178">
        <f t="shared" si="7"/>
        <v>100</v>
      </c>
      <c r="V27" s="180"/>
      <c r="W27" s="174">
        <f>'[3]Дотация  из  ОБ_факт'!Y23/1000</f>
        <v>150.875</v>
      </c>
      <c r="X27" s="179">
        <f>'[4]Проверочная  таблица'!AT28/1000</f>
        <v>150.875</v>
      </c>
      <c r="Y27" s="180">
        <f t="shared" si="8"/>
        <v>100</v>
      </c>
      <c r="Z27" s="180"/>
      <c r="AA27" s="173">
        <f>'[3]Дотация  из  ОБ_факт'!AA23/1000</f>
        <v>0</v>
      </c>
      <c r="AB27" s="174">
        <f>'[4]Проверочная  таблица'!AM28/1000</f>
        <v>0</v>
      </c>
      <c r="AC27" s="180">
        <f t="shared" si="9"/>
        <v>0</v>
      </c>
      <c r="AD27" s="180"/>
      <c r="AE27" s="179">
        <f>'[3]Дотация  из  ОБ_факт'!AC23/1000</f>
        <v>0</v>
      </c>
      <c r="AF27" s="174">
        <f>'[4]Проверочная  таблица'!AN28/1000</f>
        <v>0</v>
      </c>
      <c r="AG27" s="180">
        <f t="shared" si="10"/>
        <v>0</v>
      </c>
      <c r="AH27" s="180"/>
      <c r="AI27" s="174">
        <f>'[3]Дотация  из  ОБ_факт'!AE23/1000</f>
        <v>0</v>
      </c>
      <c r="AJ27" s="179">
        <f>'[4]Проверочная  таблица'!AU28/1000</f>
        <v>0</v>
      </c>
      <c r="AK27" s="180">
        <f t="shared" si="11"/>
        <v>0</v>
      </c>
      <c r="AL27" s="180"/>
      <c r="AM27" s="170">
        <f>'[3]Дотация  из  ОБ_факт'!AG23/1000</f>
        <v>0</v>
      </c>
      <c r="AN27" s="170">
        <f>'[4]Проверочная  таблица'!AO28/1000</f>
        <v>0</v>
      </c>
      <c r="AO27" s="180">
        <f t="shared" si="12"/>
        <v>0</v>
      </c>
      <c r="AP27" s="180"/>
      <c r="AQ27" s="170">
        <f>'[1]Исполнение  по  дотации'!AG27</f>
        <v>15000</v>
      </c>
      <c r="AR27" s="170">
        <f>'[1]Исполнение  по  дотации'!AH27</f>
        <v>15000</v>
      </c>
      <c r="AS27" s="180">
        <f t="shared" si="13"/>
        <v>100</v>
      </c>
    </row>
    <row r="28" spans="1:45" ht="19.5" customHeight="1" x14ac:dyDescent="0.25">
      <c r="A28" s="82" t="s">
        <v>28</v>
      </c>
      <c r="B28" s="83">
        <f t="shared" si="0"/>
        <v>305223.79005000001</v>
      </c>
      <c r="C28" s="84">
        <f t="shared" si="0"/>
        <v>330361.16505000001</v>
      </c>
      <c r="D28" s="85">
        <f>'[2]Для администрации КБ_точно'!P30</f>
        <v>330361.16505000001</v>
      </c>
      <c r="E28" s="86">
        <f t="shared" si="1"/>
        <v>0</v>
      </c>
      <c r="F28" s="87">
        <f t="shared" si="2"/>
        <v>330361.16505000001</v>
      </c>
      <c r="G28" s="88">
        <f>'[2]Для администрации КБ_точно'!Q30</f>
        <v>330361.16505000001</v>
      </c>
      <c r="H28" s="88">
        <f t="shared" si="3"/>
        <v>0</v>
      </c>
      <c r="I28" s="89">
        <f t="shared" si="4"/>
        <v>100</v>
      </c>
      <c r="J28" s="90">
        <v>31496.305049999999</v>
      </c>
      <c r="K28" s="83">
        <f>'[4]Проверочная  таблица'!H29/1000</f>
        <v>31496.305049999999</v>
      </c>
      <c r="L28" s="84">
        <f>'[4]Проверочная  таблица'!I29/1000</f>
        <v>31496.305049999999</v>
      </c>
      <c r="M28" s="91">
        <f t="shared" si="5"/>
        <v>100</v>
      </c>
      <c r="N28" s="90">
        <v>226986.83900000001</v>
      </c>
      <c r="O28" s="84">
        <f>'[4]Проверочная  таблица'!F29/1000</f>
        <v>226986.83900000001</v>
      </c>
      <c r="P28" s="92">
        <f>'[4]Проверочная  таблица'!G29/1000</f>
        <v>226986.83900000001</v>
      </c>
      <c r="Q28" s="93">
        <f t="shared" si="6"/>
        <v>100</v>
      </c>
      <c r="R28" s="90">
        <v>46740.646000000001</v>
      </c>
      <c r="S28" s="94">
        <f>('[4]Проверочная  таблица'!N29+'[4]Проверочная  таблица'!P29)/1000</f>
        <v>70394.145999999993</v>
      </c>
      <c r="T28" s="94">
        <f>('[4]Проверочная  таблица'!O29+'[4]Проверочная  таблица'!Q29)/1000</f>
        <v>70394.145999999993</v>
      </c>
      <c r="U28" s="95">
        <f t="shared" si="7"/>
        <v>100</v>
      </c>
      <c r="V28" s="90"/>
      <c r="W28" s="96">
        <f>'[3]Дотация  из  ОБ_факт'!Y24/1000</f>
        <v>643.875</v>
      </c>
      <c r="X28" s="97">
        <f>'[4]Проверочная  таблица'!AT29/1000</f>
        <v>643.875</v>
      </c>
      <c r="Y28" s="90">
        <f t="shared" si="8"/>
        <v>100</v>
      </c>
      <c r="Z28" s="90"/>
      <c r="AA28" s="98">
        <f>'[3]Дотация  из  ОБ_факт'!AA24/1000</f>
        <v>300</v>
      </c>
      <c r="AB28" s="96">
        <f>'[4]Проверочная  таблица'!AM29/1000</f>
        <v>300</v>
      </c>
      <c r="AC28" s="90">
        <f t="shared" si="9"/>
        <v>100</v>
      </c>
      <c r="AD28" s="90"/>
      <c r="AE28" s="97">
        <f>'[3]Дотация  из  ОБ_факт'!AC24/1000</f>
        <v>0</v>
      </c>
      <c r="AF28" s="96">
        <f>'[4]Проверочная  таблица'!AN29/1000</f>
        <v>0</v>
      </c>
      <c r="AG28" s="90">
        <f t="shared" si="10"/>
        <v>0</v>
      </c>
      <c r="AH28" s="90"/>
      <c r="AI28" s="96">
        <f>'[3]Дотация  из  ОБ_факт'!AE24/1000</f>
        <v>0</v>
      </c>
      <c r="AJ28" s="97">
        <f>'[4]Проверочная  таблица'!AU29/1000</f>
        <v>0</v>
      </c>
      <c r="AK28" s="90">
        <f t="shared" si="11"/>
        <v>0</v>
      </c>
      <c r="AL28" s="90"/>
      <c r="AM28" s="94">
        <f>'[3]Дотация  из  ОБ_факт'!AG24/1000</f>
        <v>540</v>
      </c>
      <c r="AN28" s="94">
        <f>'[4]Проверочная  таблица'!AO29/1000</f>
        <v>540</v>
      </c>
      <c r="AO28" s="90">
        <f t="shared" si="12"/>
        <v>100</v>
      </c>
      <c r="AP28" s="90"/>
      <c r="AQ28" s="94">
        <f>'[1]Исполнение  по  дотации'!AG28</f>
        <v>0</v>
      </c>
      <c r="AR28" s="94">
        <f>'[1]Исполнение  по  дотации'!AH28</f>
        <v>0</v>
      </c>
      <c r="AS28" s="90">
        <f t="shared" si="13"/>
        <v>0</v>
      </c>
    </row>
    <row r="29" spans="1:45" ht="19.5" customHeight="1" thickBot="1" x14ac:dyDescent="0.3">
      <c r="A29" s="99" t="s">
        <v>29</v>
      </c>
      <c r="B29" s="100">
        <f t="shared" si="0"/>
        <v>112598.38849000001</v>
      </c>
      <c r="C29" s="101">
        <f t="shared" si="0"/>
        <v>142577.11349000002</v>
      </c>
      <c r="D29" s="102">
        <f>'[2]Для администрации КБ_точно'!P31</f>
        <v>142577.11349000002</v>
      </c>
      <c r="E29" s="103">
        <f t="shared" si="1"/>
        <v>0</v>
      </c>
      <c r="F29" s="104">
        <f t="shared" si="2"/>
        <v>142577.11349000002</v>
      </c>
      <c r="G29" s="88">
        <f>'[2]Для администрации КБ_точно'!Q31</f>
        <v>142577.11349000002</v>
      </c>
      <c r="H29" s="88">
        <f t="shared" si="3"/>
        <v>0</v>
      </c>
      <c r="I29" s="89">
        <f t="shared" si="4"/>
        <v>100</v>
      </c>
      <c r="J29" s="90">
        <v>39899.851490000001</v>
      </c>
      <c r="K29" s="100">
        <f>'[4]Проверочная  таблица'!H30/1000</f>
        <v>39899.851490000001</v>
      </c>
      <c r="L29" s="101">
        <f>'[4]Проверочная  таблица'!I30/1000</f>
        <v>39899.851490000001</v>
      </c>
      <c r="M29" s="105">
        <f t="shared" si="5"/>
        <v>100</v>
      </c>
      <c r="N29" s="127">
        <v>27018.127</v>
      </c>
      <c r="O29" s="101">
        <f>'[4]Проверочная  таблица'!F30/1000</f>
        <v>27018.127</v>
      </c>
      <c r="P29" s="106">
        <f>'[4]Проверочная  таблица'!G30/1000</f>
        <v>27018.127</v>
      </c>
      <c r="Q29" s="107">
        <f t="shared" si="6"/>
        <v>100</v>
      </c>
      <c r="R29" s="90">
        <v>45680.41</v>
      </c>
      <c r="S29" s="108">
        <f>('[4]Проверочная  таблица'!N30+'[4]Проверочная  таблица'!P30)/1000</f>
        <v>49645.01</v>
      </c>
      <c r="T29" s="94">
        <f>('[4]Проверочная  таблица'!O30+'[4]Проверочная  таблица'!Q30)/1000</f>
        <v>49645.01</v>
      </c>
      <c r="U29" s="95">
        <f t="shared" si="7"/>
        <v>100</v>
      </c>
      <c r="V29" s="90"/>
      <c r="W29" s="96">
        <f>'[3]Дотация  из  ОБ_факт'!Y25/1000</f>
        <v>954.125</v>
      </c>
      <c r="X29" s="97">
        <f>'[4]Проверочная  таблица'!AT30/1000</f>
        <v>954.125</v>
      </c>
      <c r="Y29" s="90">
        <f t="shared" si="8"/>
        <v>100</v>
      </c>
      <c r="Z29" s="90"/>
      <c r="AA29" s="98">
        <f>'[3]Дотация  из  ОБ_факт'!AA25/1000</f>
        <v>1800</v>
      </c>
      <c r="AB29" s="96">
        <f>'[4]Проверочная  таблица'!AM30/1000</f>
        <v>1800</v>
      </c>
      <c r="AC29" s="90">
        <f t="shared" si="9"/>
        <v>100</v>
      </c>
      <c r="AD29" s="90"/>
      <c r="AE29" s="97">
        <f>'[3]Дотация  из  ОБ_факт'!AC25/1000</f>
        <v>0</v>
      </c>
      <c r="AF29" s="96">
        <f>'[4]Проверочная  таблица'!AN30/1000</f>
        <v>0</v>
      </c>
      <c r="AG29" s="90">
        <f t="shared" si="10"/>
        <v>0</v>
      </c>
      <c r="AH29" s="90"/>
      <c r="AI29" s="96">
        <f>'[3]Дотация  из  ОБ_факт'!AE25/1000</f>
        <v>600</v>
      </c>
      <c r="AJ29" s="97">
        <f>'[4]Проверочная  таблица'!AU30/1000</f>
        <v>600</v>
      </c>
      <c r="AK29" s="90">
        <f t="shared" si="11"/>
        <v>100</v>
      </c>
      <c r="AL29" s="90"/>
      <c r="AM29" s="94">
        <f>'[3]Дотация  из  ОБ_факт'!AG25/1000</f>
        <v>660</v>
      </c>
      <c r="AN29" s="94">
        <f>'[4]Проверочная  таблица'!AO30/1000</f>
        <v>660</v>
      </c>
      <c r="AO29" s="90">
        <f t="shared" si="12"/>
        <v>100</v>
      </c>
      <c r="AP29" s="90"/>
      <c r="AQ29" s="94">
        <f>'[1]Исполнение  по  дотации'!AG29</f>
        <v>22000</v>
      </c>
      <c r="AR29" s="94">
        <f>'[1]Исполнение  по  дотации'!AH29</f>
        <v>22000</v>
      </c>
      <c r="AS29" s="90">
        <f t="shared" si="13"/>
        <v>100</v>
      </c>
    </row>
    <row r="30" spans="1:45" ht="19.5" customHeight="1" thickBot="1" x14ac:dyDescent="0.3">
      <c r="A30" s="109" t="s">
        <v>30</v>
      </c>
      <c r="B30" s="110">
        <f t="shared" ref="B30" si="14">SUM(B12:B29)</f>
        <v>2709802.4875399997</v>
      </c>
      <c r="C30" s="111">
        <f t="shared" ref="C30:H30" si="15">SUM(C12:C29)</f>
        <v>3949103.1875399998</v>
      </c>
      <c r="D30" s="108">
        <f t="shared" si="15"/>
        <v>3949103.1875399998</v>
      </c>
      <c r="E30" s="111">
        <f t="shared" si="15"/>
        <v>0</v>
      </c>
      <c r="F30" s="111">
        <f t="shared" si="15"/>
        <v>3949103.1875399998</v>
      </c>
      <c r="G30" s="112">
        <f t="shared" si="15"/>
        <v>3949103.1875400003</v>
      </c>
      <c r="H30" s="112">
        <f t="shared" si="15"/>
        <v>0</v>
      </c>
      <c r="I30" s="113">
        <f>IF(ISERROR(F30/C30*100),,F30/C30*100)</f>
        <v>100</v>
      </c>
      <c r="J30" s="114">
        <f>SUM(J12:J29)</f>
        <v>593090.60253999999</v>
      </c>
      <c r="K30" s="111">
        <f>SUM(K12:K29)</f>
        <v>593090.60253999999</v>
      </c>
      <c r="L30" s="111">
        <f>SUM(L12:L29)</f>
        <v>593090.60253999999</v>
      </c>
      <c r="M30" s="115">
        <f t="shared" si="5"/>
        <v>100</v>
      </c>
      <c r="N30" s="114">
        <f>SUM(N12:N29)</f>
        <v>1475697.9650000001</v>
      </c>
      <c r="O30" s="111">
        <f>SUM(O12:O29)</f>
        <v>1475697.9650000001</v>
      </c>
      <c r="P30" s="116">
        <f>SUM(P12:P29)</f>
        <v>1475697.9650000001</v>
      </c>
      <c r="Q30" s="117">
        <f t="shared" si="6"/>
        <v>100</v>
      </c>
      <c r="R30" s="114">
        <f>SUM(R12:R29)</f>
        <v>641013.92000000004</v>
      </c>
      <c r="S30" s="108">
        <f>SUM(S12:S29)</f>
        <v>1815514.62</v>
      </c>
      <c r="T30" s="118">
        <f>SUM(T12:T29)</f>
        <v>1815514.62</v>
      </c>
      <c r="U30" s="119">
        <f t="shared" si="7"/>
        <v>100</v>
      </c>
      <c r="V30" s="114">
        <f>SUM(V12:V29)</f>
        <v>0</v>
      </c>
      <c r="W30" s="114">
        <f>SUM(W12:W29)</f>
        <v>8500</v>
      </c>
      <c r="X30" s="114">
        <f>SUM(X12:X29)</f>
        <v>8500</v>
      </c>
      <c r="Y30" s="120">
        <f t="shared" si="8"/>
        <v>100</v>
      </c>
      <c r="Z30" s="114">
        <f>SUM(Z12:Z29)</f>
        <v>0</v>
      </c>
      <c r="AA30" s="121">
        <f>SUM(AA12:AA29)</f>
        <v>6000</v>
      </c>
      <c r="AB30" s="121">
        <f>SUM(AB12:AB29)</f>
        <v>6000</v>
      </c>
      <c r="AC30" s="120">
        <f t="shared" si="9"/>
        <v>100</v>
      </c>
      <c r="AD30" s="114">
        <f>SUM(AD12:AD29)</f>
        <v>0</v>
      </c>
      <c r="AE30" s="122">
        <f>SUM(AE12:AE29)</f>
        <v>8200</v>
      </c>
      <c r="AF30" s="114">
        <f>SUM(AF12:AF29)</f>
        <v>8200</v>
      </c>
      <c r="AG30" s="120">
        <f t="shared" si="10"/>
        <v>100</v>
      </c>
      <c r="AH30" s="114">
        <f>SUM(AH12:AH29)</f>
        <v>0</v>
      </c>
      <c r="AI30" s="114">
        <f>SUM(AI12:AI29)</f>
        <v>3000</v>
      </c>
      <c r="AJ30" s="114">
        <f>SUM(AJ12:AJ29)</f>
        <v>3000</v>
      </c>
      <c r="AK30" s="120">
        <f t="shared" si="11"/>
        <v>100</v>
      </c>
      <c r="AL30" s="114">
        <f>SUM(AL12:AL29)</f>
        <v>0</v>
      </c>
      <c r="AM30" s="118">
        <f>SUM(AM12:AM29)</f>
        <v>2100</v>
      </c>
      <c r="AN30" s="114">
        <f>SUM(AN12:AN29)</f>
        <v>2100</v>
      </c>
      <c r="AO30" s="120">
        <f t="shared" si="12"/>
        <v>100</v>
      </c>
      <c r="AP30" s="114">
        <f>SUM(AP12:AP29)</f>
        <v>0</v>
      </c>
      <c r="AQ30" s="118">
        <f>SUM(AQ12:AQ29)</f>
        <v>37000</v>
      </c>
      <c r="AR30" s="114">
        <f>SUM(AR12:AR29)</f>
        <v>37000</v>
      </c>
      <c r="AS30" s="120">
        <f t="shared" si="13"/>
        <v>100</v>
      </c>
    </row>
    <row r="31" spans="1:45" ht="19.5" customHeight="1" x14ac:dyDescent="0.25">
      <c r="A31" s="58"/>
      <c r="B31" s="123"/>
      <c r="C31" s="124"/>
      <c r="D31" s="125"/>
      <c r="E31" s="123"/>
      <c r="F31" s="123"/>
      <c r="G31" s="126"/>
      <c r="H31" s="126"/>
      <c r="I31" s="127"/>
      <c r="J31" s="127"/>
      <c r="K31" s="123"/>
      <c r="L31" s="124"/>
      <c r="M31" s="128"/>
      <c r="N31" s="127"/>
      <c r="O31" s="124"/>
      <c r="P31" s="125"/>
      <c r="Q31" s="127"/>
      <c r="R31" s="127"/>
      <c r="S31" s="129"/>
      <c r="T31" s="129"/>
      <c r="U31" s="130"/>
      <c r="V31" s="127"/>
      <c r="W31" s="124"/>
      <c r="X31" s="125"/>
      <c r="Y31" s="127"/>
      <c r="Z31" s="127"/>
      <c r="AA31" s="123"/>
      <c r="AB31" s="124"/>
      <c r="AC31" s="127"/>
      <c r="AD31" s="127"/>
      <c r="AE31" s="125"/>
      <c r="AF31" s="124"/>
      <c r="AG31" s="127"/>
      <c r="AH31" s="127"/>
      <c r="AI31" s="124"/>
      <c r="AJ31" s="125"/>
      <c r="AK31" s="127"/>
      <c r="AL31" s="127"/>
      <c r="AM31" s="129"/>
      <c r="AN31" s="129"/>
      <c r="AO31" s="127"/>
      <c r="AP31" s="127"/>
      <c r="AQ31" s="129"/>
      <c r="AR31" s="129"/>
      <c r="AS31" s="127"/>
    </row>
    <row r="32" spans="1:45" ht="19.5" customHeight="1" x14ac:dyDescent="0.25">
      <c r="A32" s="82" t="s">
        <v>31</v>
      </c>
      <c r="B32" s="83">
        <f t="shared" ref="B32:C33" si="16">J32+N32+R32+V32+Z32+AH32+AL32+AD32+AP32</f>
        <v>468220.26800000004</v>
      </c>
      <c r="C32" s="84">
        <f t="shared" si="16"/>
        <v>813370.26799999992</v>
      </c>
      <c r="D32" s="85">
        <f>'[2]Для администрации КБ_точно'!P34</f>
        <v>813370.26800000004</v>
      </c>
      <c r="E32" s="86">
        <f t="shared" ref="E32:E33" si="17">D32-C32</f>
        <v>0</v>
      </c>
      <c r="F32" s="87">
        <f t="shared" ref="F32:F33" si="18">L32+P32+T32+X32+AB32+AJ32+AN32+AF32+AR32</f>
        <v>813370.26799999992</v>
      </c>
      <c r="G32" s="131">
        <f>'[2]Для администрации КБ_точно'!Q34</f>
        <v>813370.26800000004</v>
      </c>
      <c r="H32" s="132">
        <f t="shared" ref="H32:H33" si="19">G32-F32</f>
        <v>0</v>
      </c>
      <c r="I32" s="133">
        <f t="shared" ref="I32:I33" si="20">IF(ISERROR(F32/C32*100),,F32/C32*100)</f>
        <v>100</v>
      </c>
      <c r="J32" s="93"/>
      <c r="K32" s="84">
        <f>'[4]Проверочная  таблица'!H33/1000</f>
        <v>0</v>
      </c>
      <c r="L32" s="84">
        <f>'[4]Проверочная  таблица'!I33/1000</f>
        <v>0</v>
      </c>
      <c r="M32" s="91">
        <f t="shared" ref="M32:M33" si="21">IF(ISERROR(L32/K32*100),,L32/K32*100)</f>
        <v>0</v>
      </c>
      <c r="N32" s="93">
        <v>468220.26800000004</v>
      </c>
      <c r="O32" s="84">
        <f>'[4]Проверочная  таблица'!F33/1000</f>
        <v>468220.26799999998</v>
      </c>
      <c r="P32" s="92">
        <f>'[4]Проверочная  таблица'!G33/1000</f>
        <v>468220.26799999998</v>
      </c>
      <c r="Q32" s="93">
        <f t="shared" ref="Q32:Q33" si="22">IF(ISERROR(P32/O32*100),,P32/O32*100)</f>
        <v>100</v>
      </c>
      <c r="R32" s="93"/>
      <c r="S32" s="134">
        <f>('[4]Проверочная  таблица'!N33+'[4]Проверочная  таблица'!P33)/1000</f>
        <v>343450</v>
      </c>
      <c r="T32" s="134">
        <f>('[4]Проверочная  таблица'!O33+'[4]Проверочная  таблица'!Q33)/1000</f>
        <v>343450</v>
      </c>
      <c r="U32" s="135">
        <f t="shared" ref="U32:U33" si="23">IF(ISERROR(T32/S32*100),,T32/S32*100)</f>
        <v>100</v>
      </c>
      <c r="V32" s="93"/>
      <c r="W32" s="84">
        <f>'[3]Дотация  из  ОБ_факт'!Y28/1000</f>
        <v>0</v>
      </c>
      <c r="X32" s="92">
        <f>'[4]Проверочная  таблица'!AT33/1000</f>
        <v>0</v>
      </c>
      <c r="Y32" s="93">
        <f t="shared" ref="Y32:Y33" si="24">IF(ISERROR(X32/W32*100),,X32/W32*100)</f>
        <v>0</v>
      </c>
      <c r="Z32" s="93"/>
      <c r="AA32" s="83">
        <f>'[3]Дотация  из  ОБ_факт'!AA28/1000</f>
        <v>0</v>
      </c>
      <c r="AB32" s="84">
        <f>'[4]Проверочная  таблица'!AM33/1000</f>
        <v>0</v>
      </c>
      <c r="AC32" s="93">
        <f t="shared" ref="AC32:AC33" si="25">IF(ISERROR(AB32/AA32*100),,AB32/AA32*100)</f>
        <v>0</v>
      </c>
      <c r="AD32" s="93"/>
      <c r="AE32" s="92">
        <f>'[3]Дотация  из  ОБ_факт'!AC28/1000</f>
        <v>800</v>
      </c>
      <c r="AF32" s="84">
        <f>'[4]Проверочная  таблица'!AN33/1000</f>
        <v>800</v>
      </c>
      <c r="AG32" s="93">
        <f t="shared" ref="AG32:AG33" si="26">IF(ISERROR(AF32/AE32*100),,AF32/AE32*100)</f>
        <v>100</v>
      </c>
      <c r="AH32" s="93"/>
      <c r="AI32" s="84">
        <f>'[3]Дотация  из  ОБ_факт'!AE28/1000</f>
        <v>0</v>
      </c>
      <c r="AJ32" s="92">
        <f>'[4]Проверочная  таблица'!AU33/1000</f>
        <v>0</v>
      </c>
      <c r="AK32" s="93">
        <f t="shared" ref="AK32:AK33" si="27">IF(ISERROR(AJ32/AI32*100),,AJ32/AI32*100)</f>
        <v>0</v>
      </c>
      <c r="AL32" s="93"/>
      <c r="AM32" s="134">
        <f>'[3]Дотация  из  ОБ_факт'!AG28/1000</f>
        <v>900</v>
      </c>
      <c r="AN32" s="134">
        <f>'[4]Проверочная  таблица'!AO33/1000</f>
        <v>900</v>
      </c>
      <c r="AO32" s="93">
        <f t="shared" ref="AO32:AO33" si="28">IF(ISERROR(AN32/AM32*100),,AN32/AM32*100)</f>
        <v>100</v>
      </c>
      <c r="AP32" s="93"/>
      <c r="AQ32" s="84">
        <f>'[1]Исполнение  по  дотации'!AG32</f>
        <v>0</v>
      </c>
      <c r="AR32" s="134">
        <f>'[1]Исполнение  по  дотации'!AH32</f>
        <v>0</v>
      </c>
      <c r="AS32" s="93">
        <f t="shared" ref="AS32:AS33" si="29">IF(ISERROR(AR32/AQ32*100),,AR32/AQ32*100)</f>
        <v>0</v>
      </c>
    </row>
    <row r="33" spans="1:45" ht="19.5" customHeight="1" thickBot="1" x14ac:dyDescent="0.3">
      <c r="A33" s="136" t="s">
        <v>32</v>
      </c>
      <c r="B33" s="83">
        <f t="shared" si="16"/>
        <v>890240.35600000003</v>
      </c>
      <c r="C33" s="84">
        <f t="shared" si="16"/>
        <v>3982440.1753000002</v>
      </c>
      <c r="D33" s="85">
        <f>'[2]Для администрации КБ_точно'!P35</f>
        <v>3982440.1753000002</v>
      </c>
      <c r="E33" s="86">
        <f t="shared" si="17"/>
        <v>0</v>
      </c>
      <c r="F33" s="87">
        <f t="shared" si="18"/>
        <v>3982440.1753000002</v>
      </c>
      <c r="G33" s="137">
        <f>'[2]Для администрации КБ_точно'!Q35</f>
        <v>3982440.1753000002</v>
      </c>
      <c r="H33" s="88">
        <f t="shared" si="19"/>
        <v>0</v>
      </c>
      <c r="I33" s="89">
        <f t="shared" si="20"/>
        <v>100</v>
      </c>
      <c r="J33" s="90"/>
      <c r="K33" s="124">
        <f>'[4]Проверочная  таблица'!H34/1000</f>
        <v>0</v>
      </c>
      <c r="L33" s="124">
        <f>'[4]Проверочная  таблица'!I34/1000</f>
        <v>0</v>
      </c>
      <c r="M33" s="128">
        <f t="shared" si="21"/>
        <v>0</v>
      </c>
      <c r="N33" s="90">
        <v>890240.35600000003</v>
      </c>
      <c r="O33" s="124">
        <f>'[4]Проверочная  таблица'!F34/1000</f>
        <v>867300.86129999999</v>
      </c>
      <c r="P33" s="125">
        <f>'[4]Проверочная  таблица'!G34/1000</f>
        <v>867300.86129999999</v>
      </c>
      <c r="Q33" s="127">
        <f t="shared" si="22"/>
        <v>100</v>
      </c>
      <c r="R33" s="90"/>
      <c r="S33" s="94">
        <f>('[4]Проверочная  таблица'!N34+'[4]Проверочная  таблица'!P34)/1000</f>
        <v>3114139.3140000002</v>
      </c>
      <c r="T33" s="94">
        <f>('[4]Проверочная  таблица'!O34+'[4]Проверочная  таблица'!Q34)/1000</f>
        <v>3114139.3140000002</v>
      </c>
      <c r="U33" s="95">
        <f t="shared" si="23"/>
        <v>100</v>
      </c>
      <c r="V33" s="90"/>
      <c r="W33" s="96">
        <f>'[3]Дотация  из  ОБ_факт'!Y29/1000</f>
        <v>0</v>
      </c>
      <c r="X33" s="97">
        <f>'[4]Проверочная  таблица'!AT34/1000</f>
        <v>0</v>
      </c>
      <c r="Y33" s="90">
        <f t="shared" si="24"/>
        <v>0</v>
      </c>
      <c r="Z33" s="90"/>
      <c r="AA33" s="98">
        <f>'[3]Дотация  из  ОБ_факт'!AA29/1000</f>
        <v>0</v>
      </c>
      <c r="AB33" s="96">
        <f>'[4]Проверочная  таблица'!AM34/1000</f>
        <v>0</v>
      </c>
      <c r="AC33" s="90">
        <f t="shared" si="25"/>
        <v>0</v>
      </c>
      <c r="AD33" s="90"/>
      <c r="AE33" s="97">
        <f>'[3]Дотация  из  ОБ_факт'!AC29/1000</f>
        <v>1000</v>
      </c>
      <c r="AF33" s="96">
        <f>'[4]Проверочная  таблица'!AN34/1000</f>
        <v>1000</v>
      </c>
      <c r="AG33" s="90">
        <f t="shared" si="26"/>
        <v>100</v>
      </c>
      <c r="AH33" s="90"/>
      <c r="AI33" s="96">
        <f>'[3]Дотация  из  ОБ_факт'!AE29/1000</f>
        <v>0</v>
      </c>
      <c r="AJ33" s="97">
        <f>'[4]Проверочная  таблица'!AU34/1000</f>
        <v>0</v>
      </c>
      <c r="AK33" s="90">
        <f t="shared" si="27"/>
        <v>0</v>
      </c>
      <c r="AL33" s="90"/>
      <c r="AM33" s="94">
        <f>'[3]Дотация  из  ОБ_факт'!AG29/1000</f>
        <v>0</v>
      </c>
      <c r="AN33" s="94">
        <f>'[4]Проверочная  таблица'!AO34/1000</f>
        <v>0</v>
      </c>
      <c r="AO33" s="90">
        <f t="shared" si="28"/>
        <v>0</v>
      </c>
      <c r="AP33" s="90"/>
      <c r="AQ33" s="94">
        <f>'[1]Исполнение  по  дотации'!AG33</f>
        <v>0</v>
      </c>
      <c r="AR33" s="94">
        <f>'[1]Исполнение  по  дотации'!AH33</f>
        <v>0</v>
      </c>
      <c r="AS33" s="90">
        <f t="shared" si="29"/>
        <v>0</v>
      </c>
    </row>
    <row r="34" spans="1:45" ht="19.5" customHeight="1" thickBot="1" x14ac:dyDescent="0.3">
      <c r="A34" s="138" t="s">
        <v>33</v>
      </c>
      <c r="B34" s="139">
        <f t="shared" ref="B34" si="30">SUM(B32:B33)</f>
        <v>1358460.6240000001</v>
      </c>
      <c r="C34" s="140">
        <f t="shared" ref="C34:H34" si="31">SUM(C32:C33)</f>
        <v>4795810.4433000004</v>
      </c>
      <c r="D34" s="141">
        <f t="shared" si="31"/>
        <v>4795810.4433000004</v>
      </c>
      <c r="E34" s="142">
        <f t="shared" si="31"/>
        <v>0</v>
      </c>
      <c r="F34" s="140">
        <f t="shared" si="31"/>
        <v>4795810.4433000004</v>
      </c>
      <c r="G34" s="142">
        <f t="shared" si="31"/>
        <v>4795810.4433000004</v>
      </c>
      <c r="H34" s="143">
        <f t="shared" si="31"/>
        <v>0</v>
      </c>
      <c r="I34" s="120">
        <f>IF(ISERROR(F34/C34*100),,F34/C34*100)</f>
        <v>100</v>
      </c>
      <c r="J34" s="140">
        <f>SUM(J32:J33)</f>
        <v>0</v>
      </c>
      <c r="K34" s="144">
        <f>SUM(K32:K33)</f>
        <v>0</v>
      </c>
      <c r="L34" s="140">
        <f>SUM(L32:L33)</f>
        <v>0</v>
      </c>
      <c r="M34" s="119">
        <f>IF(ISERROR(L34/K34*100),,L34/K34*100)</f>
        <v>0</v>
      </c>
      <c r="N34" s="140">
        <f>SUM(N32:N33)</f>
        <v>1358460.6240000001</v>
      </c>
      <c r="O34" s="140">
        <f>SUM(O32:O33)</f>
        <v>1335521.1292999999</v>
      </c>
      <c r="P34" s="144">
        <f>SUM(P32:P33)</f>
        <v>1335521.1292999999</v>
      </c>
      <c r="Q34" s="120">
        <f>IF(ISERROR(P34/O34*100),,P34/O34*100)</f>
        <v>100</v>
      </c>
      <c r="R34" s="140">
        <f>SUM(R32:R33)</f>
        <v>0</v>
      </c>
      <c r="S34" s="144">
        <f>SUM(S32:S33)</f>
        <v>3457589.3140000002</v>
      </c>
      <c r="T34" s="140">
        <f>SUM(T32:T33)</f>
        <v>3457589.3140000002</v>
      </c>
      <c r="U34" s="120">
        <f>IF(ISERROR(T34/S34*100),,T34/S34*100)</f>
        <v>100</v>
      </c>
      <c r="V34" s="140">
        <f>SUM(V32:V33)</f>
        <v>0</v>
      </c>
      <c r="W34" s="140">
        <f>SUM(W32:W33)</f>
        <v>0</v>
      </c>
      <c r="X34" s="144">
        <f>SUM(X32:X33)</f>
        <v>0</v>
      </c>
      <c r="Y34" s="120">
        <f>IF(ISERROR(X34/W34*100),,X34/W34*100)</f>
        <v>0</v>
      </c>
      <c r="Z34" s="140">
        <f>SUM(Z32:Z33)</f>
        <v>0</v>
      </c>
      <c r="AA34" s="139">
        <f>SUM(AA32:AA33)</f>
        <v>0</v>
      </c>
      <c r="AB34" s="140">
        <f>SUM(AB32:AB33)</f>
        <v>0</v>
      </c>
      <c r="AC34" s="120">
        <f>IF(ISERROR(AB34/AA34*100),,AB34/AA34*100)</f>
        <v>0</v>
      </c>
      <c r="AD34" s="140">
        <f>SUM(AD32:AD33)</f>
        <v>0</v>
      </c>
      <c r="AE34" s="144">
        <f>SUM(AE32:AE33)</f>
        <v>1800</v>
      </c>
      <c r="AF34" s="140">
        <f>SUM(AF32:AF33)</f>
        <v>1800</v>
      </c>
      <c r="AG34" s="120">
        <f>IF(ISERROR(AF34/AE34*100),,AF34/AE34*100)</f>
        <v>100</v>
      </c>
      <c r="AH34" s="140">
        <f>SUM(AH32:AH33)</f>
        <v>0</v>
      </c>
      <c r="AI34" s="140">
        <f>SUM(AI32:AI33)</f>
        <v>0</v>
      </c>
      <c r="AJ34" s="144">
        <f>SUM(AJ32:AJ33)</f>
        <v>0</v>
      </c>
      <c r="AK34" s="120">
        <f>IF(ISERROR(AJ34/AI34*100),,AJ34/AI34*100)</f>
        <v>0</v>
      </c>
      <c r="AL34" s="140">
        <f>SUM(AL32:AL33)</f>
        <v>0</v>
      </c>
      <c r="AM34" s="144">
        <f>SUM(AM32:AM33)</f>
        <v>900</v>
      </c>
      <c r="AN34" s="140">
        <f>SUM(AN32:AN33)</f>
        <v>900</v>
      </c>
      <c r="AO34" s="120">
        <f>IF(ISERROR(AN34/AM34*100),,AN34/AM34*100)</f>
        <v>100</v>
      </c>
      <c r="AP34" s="140">
        <f>SUM(AP32:AP33)</f>
        <v>0</v>
      </c>
      <c r="AQ34" s="144">
        <f>SUM(AQ32:AQ33)</f>
        <v>0</v>
      </c>
      <c r="AR34" s="140">
        <f>SUM(AR32:AR33)</f>
        <v>0</v>
      </c>
      <c r="AS34" s="120">
        <f>IF(ISERROR(AR34/AQ34*100),,AR34/AQ34*100)</f>
        <v>0</v>
      </c>
    </row>
    <row r="35" spans="1:45" ht="19.5" customHeight="1" x14ac:dyDescent="0.25">
      <c r="A35" s="109"/>
      <c r="B35" s="145"/>
      <c r="C35" s="146"/>
      <c r="D35" s="147"/>
      <c r="E35" s="148"/>
      <c r="F35" s="146"/>
      <c r="G35" s="148"/>
      <c r="H35" s="149"/>
      <c r="I35" s="146"/>
      <c r="J35" s="124"/>
      <c r="K35" s="150"/>
      <c r="L35" s="146"/>
      <c r="M35" s="151"/>
      <c r="N35" s="124"/>
      <c r="O35" s="146"/>
      <c r="P35" s="150"/>
      <c r="Q35" s="152"/>
      <c r="R35" s="124"/>
      <c r="S35" s="150"/>
      <c r="T35" s="146"/>
      <c r="U35" s="152"/>
      <c r="V35" s="124"/>
      <c r="W35" s="124"/>
      <c r="X35" s="125"/>
      <c r="Y35" s="152"/>
      <c r="Z35" s="124"/>
      <c r="AA35" s="123"/>
      <c r="AB35" s="124"/>
      <c r="AC35" s="152"/>
      <c r="AD35" s="124"/>
      <c r="AE35" s="125"/>
      <c r="AF35" s="124"/>
      <c r="AG35" s="152"/>
      <c r="AH35" s="124"/>
      <c r="AI35" s="124"/>
      <c r="AJ35" s="125"/>
      <c r="AK35" s="152"/>
      <c r="AL35" s="124"/>
      <c r="AM35" s="125"/>
      <c r="AN35" s="124"/>
      <c r="AO35" s="152"/>
      <c r="AP35" s="124"/>
      <c r="AQ35" s="125"/>
      <c r="AR35" s="124"/>
      <c r="AS35" s="152"/>
    </row>
    <row r="36" spans="1:45" ht="30" x14ac:dyDescent="0.25">
      <c r="A36" s="153" t="s">
        <v>34</v>
      </c>
      <c r="B36" s="123">
        <f t="shared" ref="B36" si="32">J36+N36+R36+V36+Z36+AH36+AL36+AD36</f>
        <v>524761.04945999989</v>
      </c>
      <c r="C36" s="124">
        <f>K36+O36+S36+W36+AA36+AI36+AM36+AE36+AQ36</f>
        <v>45110.530159998685</v>
      </c>
      <c r="D36" s="147"/>
      <c r="E36" s="148"/>
      <c r="F36" s="146"/>
      <c r="G36" s="148"/>
      <c r="H36" s="154"/>
      <c r="I36" s="146"/>
      <c r="J36" s="124"/>
      <c r="K36" s="150"/>
      <c r="L36" s="146"/>
      <c r="M36" s="129"/>
      <c r="N36" s="124"/>
      <c r="O36" s="146"/>
      <c r="P36" s="150"/>
      <c r="Q36" s="124"/>
      <c r="R36" s="124">
        <v>494261.04945999989</v>
      </c>
      <c r="S36" s="155">
        <f>'[1]Исполнение  по  МБТ  всего'!B36</f>
        <v>45110.530159998685</v>
      </c>
      <c r="T36" s="146"/>
      <c r="U36" s="124"/>
      <c r="V36" s="124">
        <v>8500</v>
      </c>
      <c r="W36" s="124"/>
      <c r="X36" s="125"/>
      <c r="Y36" s="124"/>
      <c r="Z36" s="124">
        <v>6000</v>
      </c>
      <c r="AA36" s="123"/>
      <c r="AB36" s="124"/>
      <c r="AC36" s="124"/>
      <c r="AD36" s="124">
        <v>10000</v>
      </c>
      <c r="AE36" s="125"/>
      <c r="AF36" s="124"/>
      <c r="AG36" s="124"/>
      <c r="AH36" s="124">
        <v>3000</v>
      </c>
      <c r="AI36" s="124"/>
      <c r="AJ36" s="125"/>
      <c r="AK36" s="124"/>
      <c r="AL36" s="124">
        <v>3000</v>
      </c>
      <c r="AM36" s="125"/>
      <c r="AN36" s="124"/>
      <c r="AO36" s="124"/>
      <c r="AP36" s="124"/>
      <c r="AQ36" s="125"/>
      <c r="AR36" s="124"/>
      <c r="AS36" s="124"/>
    </row>
    <row r="37" spans="1:45" ht="19.5" customHeight="1" thickBot="1" x14ac:dyDescent="0.3">
      <c r="A37" s="136"/>
      <c r="B37" s="145"/>
      <c r="C37" s="146"/>
      <c r="D37" s="147"/>
      <c r="E37" s="148"/>
      <c r="F37" s="146"/>
      <c r="G37" s="148"/>
      <c r="H37" s="156"/>
      <c r="I37" s="146"/>
      <c r="J37" s="124"/>
      <c r="K37" s="150"/>
      <c r="L37" s="146"/>
      <c r="M37" s="108"/>
      <c r="N37" s="124"/>
      <c r="O37" s="146"/>
      <c r="P37" s="150"/>
      <c r="Q37" s="111"/>
      <c r="R37" s="124"/>
      <c r="S37" s="150"/>
      <c r="T37" s="146"/>
      <c r="U37" s="111"/>
      <c r="V37" s="124"/>
      <c r="W37" s="124"/>
      <c r="X37" s="125"/>
      <c r="Y37" s="111"/>
      <c r="Z37" s="124"/>
      <c r="AA37" s="123"/>
      <c r="AB37" s="124"/>
      <c r="AC37" s="111"/>
      <c r="AD37" s="124"/>
      <c r="AE37" s="125"/>
      <c r="AF37" s="124"/>
      <c r="AG37" s="111"/>
      <c r="AH37" s="124"/>
      <c r="AI37" s="124"/>
      <c r="AJ37" s="125"/>
      <c r="AK37" s="111"/>
      <c r="AL37" s="124"/>
      <c r="AM37" s="125"/>
      <c r="AN37" s="124"/>
      <c r="AO37" s="111"/>
      <c r="AP37" s="124"/>
      <c r="AQ37" s="125"/>
      <c r="AR37" s="124"/>
      <c r="AS37" s="111"/>
    </row>
    <row r="38" spans="1:45" ht="19.5" customHeight="1" thickBot="1" x14ac:dyDescent="0.3">
      <c r="A38" s="157" t="s">
        <v>35</v>
      </c>
      <c r="B38" s="139">
        <f>B30+B34+B36</f>
        <v>4593024.1610000003</v>
      </c>
      <c r="C38" s="140">
        <f>C30+C34+C36</f>
        <v>8790024.1609999985</v>
      </c>
      <c r="D38" s="158">
        <f t="shared" ref="D38:H38" si="33">D30+D34</f>
        <v>8744913.6308399998</v>
      </c>
      <c r="E38" s="159">
        <f t="shared" si="33"/>
        <v>0</v>
      </c>
      <c r="F38" s="140">
        <f>F30+F34+F36</f>
        <v>8744913.6308399998</v>
      </c>
      <c r="G38" s="142">
        <f t="shared" si="33"/>
        <v>8744913.6308399998</v>
      </c>
      <c r="H38" s="142">
        <f t="shared" si="33"/>
        <v>0</v>
      </c>
      <c r="I38" s="120">
        <f>IF(ISERROR(F38/C38*100),,F38/C38*100)</f>
        <v>99.486798564671219</v>
      </c>
      <c r="J38" s="140">
        <f t="shared" ref="J38:AN38" si="34">J30+J34+J36</f>
        <v>593090.60253999999</v>
      </c>
      <c r="K38" s="140">
        <f t="shared" si="34"/>
        <v>593090.60253999999</v>
      </c>
      <c r="L38" s="140">
        <f t="shared" si="34"/>
        <v>593090.60253999999</v>
      </c>
      <c r="M38" s="119">
        <f>IF(ISERROR(L38/K38*100),,L38/K38*100)</f>
        <v>100</v>
      </c>
      <c r="N38" s="140">
        <f t="shared" ref="N38" si="35">N30+N34+N36</f>
        <v>2834158.5890000002</v>
      </c>
      <c r="O38" s="140">
        <f t="shared" si="34"/>
        <v>2811219.0943</v>
      </c>
      <c r="P38" s="140">
        <f t="shared" si="34"/>
        <v>2811219.0943</v>
      </c>
      <c r="Q38" s="120">
        <f>IF(ISERROR(P38/O38*100),,P38/O38*100)</f>
        <v>100</v>
      </c>
      <c r="R38" s="140">
        <f t="shared" ref="R38" si="36">R30+R34+R36</f>
        <v>1135274.9694599998</v>
      </c>
      <c r="S38" s="140">
        <f t="shared" si="34"/>
        <v>5318214.464159999</v>
      </c>
      <c r="T38" s="140">
        <f t="shared" si="34"/>
        <v>5273103.9340000004</v>
      </c>
      <c r="U38" s="120">
        <f>IF(ISERROR(T38/S38*100),,T38/S38*100)</f>
        <v>99.151773015849514</v>
      </c>
      <c r="V38" s="140">
        <f t="shared" ref="V38" si="37">V30+V34+V36</f>
        <v>8500</v>
      </c>
      <c r="W38" s="140">
        <f t="shared" si="34"/>
        <v>8500</v>
      </c>
      <c r="X38" s="140">
        <f t="shared" si="34"/>
        <v>8500</v>
      </c>
      <c r="Y38" s="120">
        <f>IF(ISERROR(X38/W38*100),,X38/W38*100)</f>
        <v>100</v>
      </c>
      <c r="Z38" s="140">
        <f t="shared" ref="Z38" si="38">Z30+Z34+Z36</f>
        <v>6000</v>
      </c>
      <c r="AA38" s="140">
        <f t="shared" si="34"/>
        <v>6000</v>
      </c>
      <c r="AB38" s="140">
        <f t="shared" si="34"/>
        <v>6000</v>
      </c>
      <c r="AC38" s="120">
        <f>IF(ISERROR(AB38/AA38*100),,AB38/AA38*100)</f>
        <v>100</v>
      </c>
      <c r="AD38" s="140">
        <f t="shared" ref="AD38" si="39">AD30+AD34+AD36</f>
        <v>10000</v>
      </c>
      <c r="AE38" s="140">
        <f t="shared" si="34"/>
        <v>10000</v>
      </c>
      <c r="AF38" s="140">
        <f t="shared" si="34"/>
        <v>10000</v>
      </c>
      <c r="AG38" s="120">
        <f>IF(ISERROR(AF38/AE38*100),,AF38/AE38*100)</f>
        <v>100</v>
      </c>
      <c r="AH38" s="140">
        <f t="shared" ref="AH38" si="40">AH30+AH34+AH36</f>
        <v>3000</v>
      </c>
      <c r="AI38" s="140">
        <f t="shared" si="34"/>
        <v>3000</v>
      </c>
      <c r="AJ38" s="140">
        <f t="shared" si="34"/>
        <v>3000</v>
      </c>
      <c r="AK38" s="120">
        <f>IF(ISERROR(AJ38/AI38*100),,AJ38/AI38*100)</f>
        <v>100</v>
      </c>
      <c r="AL38" s="140">
        <f t="shared" ref="AL38" si="41">AL30+AL34+AL36</f>
        <v>3000</v>
      </c>
      <c r="AM38" s="160">
        <f t="shared" si="34"/>
        <v>3000</v>
      </c>
      <c r="AN38" s="140">
        <f t="shared" si="34"/>
        <v>3000</v>
      </c>
      <c r="AO38" s="120">
        <f>IF(ISERROR(AN38/AM38*100),,AN38/AM38*100)</f>
        <v>100</v>
      </c>
      <c r="AP38" s="140">
        <f t="shared" ref="AP38:AR38" si="42">AP30+AP34+AP36</f>
        <v>0</v>
      </c>
      <c r="AQ38" s="160">
        <f t="shared" si="42"/>
        <v>37000</v>
      </c>
      <c r="AR38" s="140">
        <f t="shared" si="42"/>
        <v>37000</v>
      </c>
      <c r="AS38" s="120">
        <f>IF(ISERROR(AR38/AQ38*100),,AR38/AQ38*100)</f>
        <v>100</v>
      </c>
    </row>
    <row r="39" spans="1:45" ht="15.75" x14ac:dyDescent="0.25">
      <c r="A39" s="25"/>
      <c r="B39" s="155">
        <f>B38-'[3]Финансовая  помощь  (план)'!$B$42-'[3]Финансовая  помощь  (план)'!$B$43</f>
        <v>0</v>
      </c>
      <c r="C39" s="155">
        <f>C38-'[1]Исполнение  по  дотации'!B43</f>
        <v>0</v>
      </c>
      <c r="D39" s="155" t="e">
        <f>D38-'[1]Исполнение  по  дотации'!C43</f>
        <v>#REF!</v>
      </c>
      <c r="E39" s="155" t="e">
        <f>E38-'[1]Исполнение  по  дотации'!D43</f>
        <v>#REF!</v>
      </c>
      <c r="F39" s="155">
        <f>F38-'[1]Исполнение  по  дотации'!E43</f>
        <v>0</v>
      </c>
      <c r="G39" s="150"/>
      <c r="H39" s="27"/>
      <c r="I39" s="27"/>
      <c r="J39" s="27"/>
    </row>
    <row r="42" spans="1:45" x14ac:dyDescent="0.2">
      <c r="A42" s="25"/>
      <c r="B42" s="25"/>
    </row>
  </sheetData>
  <mergeCells count="31">
    <mergeCell ref="Z9:AC9"/>
    <mergeCell ref="R7:AC7"/>
    <mergeCell ref="I3:L3"/>
    <mergeCell ref="A6:A10"/>
    <mergeCell ref="B6:I9"/>
    <mergeCell ref="J6:Q6"/>
    <mergeCell ref="J7:Q7"/>
    <mergeCell ref="J9:M9"/>
    <mergeCell ref="N9:Q9"/>
    <mergeCell ref="AD7:AO7"/>
    <mergeCell ref="AP7:AS8"/>
    <mergeCell ref="J8:Q8"/>
    <mergeCell ref="R8:Y8"/>
    <mergeCell ref="Z8:AC8"/>
    <mergeCell ref="AD8:AO8"/>
    <mergeCell ref="AD9:AG9"/>
    <mergeCell ref="AH9:AK9"/>
    <mergeCell ref="AL9:AO9"/>
    <mergeCell ref="AP9:AS9"/>
    <mergeCell ref="B11:I11"/>
    <mergeCell ref="J11:M11"/>
    <mergeCell ref="N11:Q11"/>
    <mergeCell ref="R11:U11"/>
    <mergeCell ref="V11:Y11"/>
    <mergeCell ref="Z11:AC11"/>
    <mergeCell ref="AD11:AG11"/>
    <mergeCell ref="AH11:AK11"/>
    <mergeCell ref="AL11:AO11"/>
    <mergeCell ref="AP11:AS11"/>
    <mergeCell ref="R9:U9"/>
    <mergeCell ref="V9:Y9"/>
  </mergeCells>
  <pageMargins left="0.78740157480314965" right="0.39370078740157483" top="0.78740157480314965" bottom="0.78740157480314965" header="0.51181102362204722" footer="0.51181102362204722"/>
  <pageSetup paperSize="8" scale="55" fitToWidth="4" orientation="landscape" r:id="rId1"/>
  <headerFooter alignWithMargins="0"/>
  <colBreaks count="3" manualBreakCount="3">
    <brk id="17" max="1048575" man="1"/>
    <brk id="29" max="1048575" man="1"/>
    <brk id="4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JP42"/>
  <sheetViews>
    <sheetView tabSelected="1" topLeftCell="A7" zoomScale="93" zoomScaleNormal="93" zoomScaleSheetLayoutView="50" workbookViewId="0">
      <selection activeCell="B6" sqref="B6:I9"/>
    </sheetView>
  </sheetViews>
  <sheetFormatPr defaultColWidth="8.7109375" defaultRowHeight="12.75" x14ac:dyDescent="0.2"/>
  <cols>
    <col min="1" max="1" width="29.7109375" style="55" customWidth="1"/>
    <col min="2" max="2" width="24.42578125" style="55" customWidth="1"/>
    <col min="3" max="3" width="26.42578125" style="55" customWidth="1"/>
    <col min="4" max="4" width="20.7109375" style="55" bestFit="1" customWidth="1"/>
    <col min="5" max="5" width="17.7109375" style="55" hidden="1" customWidth="1"/>
    <col min="6" max="6" width="19" style="55" hidden="1" customWidth="1"/>
    <col min="7" max="7" width="17.7109375" style="55" hidden="1" customWidth="1"/>
    <col min="8" max="8" width="17.5703125" style="55" hidden="1" customWidth="1"/>
    <col min="9" max="9" width="16.28515625" style="55" customWidth="1"/>
    <col min="10" max="10" width="21.28515625" style="55" customWidth="1"/>
    <col min="11" max="18" width="18.28515625" style="55" customWidth="1"/>
    <col min="19" max="19" width="16.5703125" style="55" customWidth="1"/>
    <col min="20" max="20" width="19.42578125" style="55" customWidth="1"/>
    <col min="21" max="21" width="16.28515625" style="55" customWidth="1"/>
    <col min="22" max="22" width="18.7109375" style="55" customWidth="1"/>
    <col min="23" max="23" width="18.42578125" style="55" customWidth="1"/>
    <col min="24" max="24" width="19.28515625" style="55" customWidth="1"/>
    <col min="25" max="25" width="18" style="55" customWidth="1"/>
    <col min="26" max="26" width="20.7109375" style="55" customWidth="1"/>
    <col min="27" max="38" width="18" style="55" customWidth="1"/>
    <col min="39" max="41" width="17" style="55" customWidth="1"/>
    <col min="42" max="42" width="19.28515625" style="55" customWidth="1"/>
    <col min="43" max="43" width="18.28515625" style="55" customWidth="1"/>
    <col min="44" max="44" width="17.42578125" style="55" customWidth="1"/>
    <col min="45" max="45" width="16.42578125" style="55" customWidth="1"/>
    <col min="46" max="46" width="19.7109375" style="55" customWidth="1"/>
    <col min="47" max="47" width="18.28515625" style="55" customWidth="1"/>
    <col min="48" max="48" width="17.42578125" style="55" customWidth="1"/>
    <col min="49" max="49" width="16.42578125" style="55" customWidth="1"/>
    <col min="50" max="50" width="20.7109375" style="55" customWidth="1"/>
    <col min="51" max="52" width="18.28515625" style="55" bestFit="1" customWidth="1"/>
    <col min="53" max="53" width="17" style="55" customWidth="1"/>
    <col min="54" max="54" width="19.42578125" style="55" customWidth="1"/>
    <col min="55" max="55" width="18.28515625" style="55" bestFit="1" customWidth="1"/>
    <col min="56" max="57" width="17" style="55" customWidth="1"/>
    <col min="58" max="58" width="20.28515625" style="55" customWidth="1"/>
    <col min="59" max="59" width="16.7109375" style="55" bestFit="1" customWidth="1"/>
    <col min="60" max="60" width="15" style="55" customWidth="1"/>
    <col min="61" max="61" width="16.28515625" style="55" customWidth="1"/>
    <col min="62" max="62" width="19.5703125" style="55" customWidth="1"/>
    <col min="63" max="64" width="17.5703125" style="55" customWidth="1"/>
    <col min="65" max="65" width="17.7109375" style="55" customWidth="1"/>
    <col min="66" max="66" width="19.7109375" style="55" customWidth="1"/>
    <col min="67" max="68" width="15" style="55" customWidth="1"/>
    <col min="69" max="74" width="18.28515625" style="55" customWidth="1"/>
    <col min="75" max="76" width="16.7109375" style="55" bestFit="1" customWidth="1"/>
    <col min="77" max="77" width="15.42578125" style="55" customWidth="1"/>
    <col min="78" max="78" width="18" style="55" customWidth="1"/>
    <col min="79" max="86" width="18.42578125" style="55" customWidth="1"/>
    <col min="87" max="89" width="15.42578125" style="55" customWidth="1"/>
    <col min="90" max="90" width="18.7109375" style="55" customWidth="1"/>
    <col min="91" max="91" width="16" style="55" customWidth="1"/>
    <col min="92" max="93" width="15.42578125" style="55" customWidth="1"/>
    <col min="94" max="94" width="18.5703125" style="55" customWidth="1"/>
    <col min="95" max="97" width="15.42578125" style="55" customWidth="1"/>
    <col min="98" max="98" width="20.7109375" style="55" customWidth="1"/>
    <col min="99" max="101" width="15.42578125" style="55" customWidth="1"/>
    <col min="102" max="102" width="18.5703125" style="55" customWidth="1"/>
    <col min="103" max="104" width="18.28515625" style="55" bestFit="1" customWidth="1"/>
    <col min="105" max="105" width="15.42578125" style="55" customWidth="1"/>
    <col min="106" max="106" width="21.28515625" style="55" customWidth="1"/>
    <col min="107" max="108" width="17.42578125" style="55" customWidth="1"/>
    <col min="109" max="114" width="19.28515625" style="55" customWidth="1"/>
    <col min="115" max="115" width="18" style="55" customWidth="1"/>
    <col min="116" max="116" width="18.28515625" style="55" bestFit="1" customWidth="1"/>
    <col min="117" max="117" width="17.28515625" style="55" customWidth="1"/>
    <col min="118" max="118" width="21.42578125" style="55" customWidth="1"/>
    <col min="119" max="121" width="17.28515625" style="55" customWidth="1"/>
    <col min="122" max="122" width="19.7109375" style="55" customWidth="1"/>
    <col min="123" max="123" width="18.28515625" style="55" bestFit="1" customWidth="1"/>
    <col min="124" max="125" width="17.28515625" style="55" customWidth="1"/>
    <col min="126" max="126" width="21.5703125" style="55" customWidth="1"/>
    <col min="127" max="127" width="16.7109375" style="55" bestFit="1" customWidth="1"/>
    <col min="128" max="129" width="15.42578125" style="55" customWidth="1"/>
    <col min="130" max="130" width="19.28515625" style="55" customWidth="1"/>
    <col min="131" max="131" width="18.28515625" style="55" bestFit="1" customWidth="1"/>
    <col min="132" max="133" width="15.42578125" style="55" customWidth="1"/>
    <col min="134" max="134" width="19.28515625" style="55" customWidth="1"/>
    <col min="135" max="135" width="18.28515625" style="55" bestFit="1" customWidth="1"/>
    <col min="136" max="136" width="16.7109375" style="55" bestFit="1" customWidth="1"/>
    <col min="137" max="137" width="15.42578125" style="55" customWidth="1"/>
    <col min="138" max="138" width="19.28515625" style="55" customWidth="1"/>
    <col min="139" max="140" width="18.28515625" style="55" customWidth="1"/>
    <col min="141" max="141" width="15.42578125" style="55" customWidth="1"/>
    <col min="142" max="142" width="20" style="55" customWidth="1"/>
    <col min="143" max="144" width="18.28515625" style="55" bestFit="1" customWidth="1"/>
    <col min="145" max="145" width="15.42578125" style="55" customWidth="1"/>
    <col min="146" max="146" width="18" style="55" customWidth="1"/>
    <col min="147" max="147" width="18.28515625" style="55" bestFit="1" customWidth="1"/>
    <col min="148" max="148" width="16.7109375" style="55" bestFit="1" customWidth="1"/>
    <col min="149" max="149" width="15.42578125" style="55" customWidth="1"/>
    <col min="150" max="150" width="19.7109375" style="55" customWidth="1"/>
    <col min="151" max="152" width="18.28515625" style="55" bestFit="1" customWidth="1"/>
    <col min="153" max="153" width="15.42578125" style="55" customWidth="1"/>
    <col min="154" max="154" width="20.42578125" style="55" customWidth="1"/>
    <col min="155" max="158" width="20.5703125" style="55" customWidth="1"/>
    <col min="159" max="159" width="18.7109375" style="55" customWidth="1"/>
    <col min="160" max="160" width="20.5703125" style="55" customWidth="1"/>
    <col min="161" max="161" width="16.7109375" style="55" customWidth="1"/>
    <col min="162" max="162" width="20.5703125" style="55" customWidth="1"/>
    <col min="163" max="163" width="17.7109375" style="55" customWidth="1"/>
    <col min="164" max="165" width="15.42578125" style="55" customWidth="1"/>
    <col min="166" max="166" width="18.42578125" style="55" customWidth="1"/>
    <col min="167" max="167" width="18.28515625" style="55" bestFit="1" customWidth="1"/>
    <col min="168" max="168" width="16.7109375" style="55" bestFit="1" customWidth="1"/>
    <col min="169" max="169" width="15.42578125" style="55" customWidth="1"/>
    <col min="170" max="170" width="20" style="55" customWidth="1"/>
    <col min="171" max="171" width="20.7109375" style="55" bestFit="1" customWidth="1"/>
    <col min="172" max="172" width="17.7109375" style="55" customWidth="1"/>
    <col min="173" max="173" width="15.42578125" style="55" customWidth="1"/>
    <col min="174" max="174" width="19.5703125" style="55" customWidth="1"/>
    <col min="175" max="175" width="18.42578125" style="55" customWidth="1"/>
    <col min="176" max="176" width="17.5703125" style="55" customWidth="1"/>
    <col min="177" max="178" width="18" style="55" customWidth="1"/>
    <col min="179" max="179" width="20.7109375" style="55" bestFit="1" customWidth="1"/>
    <col min="180" max="182" width="18" style="55" customWidth="1"/>
    <col min="183" max="183" width="20.7109375" style="55" bestFit="1" customWidth="1"/>
    <col min="184" max="185" width="17.5703125" style="55" customWidth="1"/>
    <col min="186" max="186" width="22.42578125" style="55" customWidth="1"/>
    <col min="187" max="189" width="17.7109375" style="55" customWidth="1"/>
    <col min="190" max="190" width="20.7109375" style="55" customWidth="1"/>
    <col min="191" max="192" width="18.28515625" style="55" bestFit="1" customWidth="1"/>
    <col min="193" max="193" width="17.28515625" style="55" customWidth="1"/>
    <col min="194" max="194" width="21.42578125" style="55" customWidth="1"/>
    <col min="195" max="196" width="18" style="55" customWidth="1"/>
    <col min="197" max="197" width="17.28515625" style="55" customWidth="1"/>
    <col min="198" max="198" width="20.5703125" style="55" customWidth="1"/>
    <col min="199" max="201" width="17.28515625" style="55" customWidth="1"/>
    <col min="202" max="202" width="19.5703125" style="55" customWidth="1"/>
    <col min="203" max="203" width="20.7109375" style="55" bestFit="1" customWidth="1"/>
    <col min="204" max="204" width="18.28515625" style="55" bestFit="1" customWidth="1"/>
    <col min="205" max="205" width="17.28515625" style="55" customWidth="1"/>
    <col min="206" max="206" width="21.7109375" style="55" customWidth="1"/>
    <col min="207" max="209" width="17.28515625" style="55" customWidth="1"/>
    <col min="210" max="210" width="19.42578125" style="55" customWidth="1"/>
    <col min="211" max="212" width="17.5703125" style="55" customWidth="1"/>
    <col min="213" max="213" width="15.42578125" style="55" customWidth="1"/>
    <col min="214" max="214" width="18.28515625" style="55" customWidth="1"/>
    <col min="215" max="217" width="17.7109375" style="55" customWidth="1"/>
    <col min="218" max="218" width="21.28515625" style="55" customWidth="1"/>
    <col min="219" max="226" width="18.28515625" style="55" customWidth="1"/>
    <col min="227" max="229" width="16.5703125" style="55" customWidth="1"/>
    <col min="230" max="230" width="18.28515625" style="55" customWidth="1"/>
    <col min="231" max="232" width="18.28515625" style="55" bestFit="1" customWidth="1"/>
    <col min="233" max="233" width="17.42578125" style="55" customWidth="1"/>
    <col min="234" max="234" width="20.7109375" style="55" customWidth="1"/>
    <col min="235" max="235" width="16.5703125" style="55" customWidth="1"/>
    <col min="236" max="236" width="16.42578125" style="55" customWidth="1"/>
    <col min="237" max="237" width="16" style="55" customWidth="1"/>
    <col min="238" max="238" width="19.42578125" style="55" customWidth="1"/>
    <col min="239" max="241" width="17.28515625" style="55" customWidth="1"/>
    <col min="242" max="242" width="21.42578125" style="55" customWidth="1"/>
    <col min="243" max="245" width="16" style="55" customWidth="1"/>
    <col min="246" max="246" width="20" style="55" customWidth="1"/>
    <col min="247" max="249" width="16.42578125" style="55" customWidth="1"/>
    <col min="250" max="250" width="19.5703125" style="55" customWidth="1"/>
    <col min="251" max="253" width="16.42578125" style="55" customWidth="1"/>
    <col min="254" max="254" width="20.42578125" style="55" customWidth="1"/>
    <col min="255" max="257" width="16.42578125" style="55" customWidth="1"/>
    <col min="258" max="258" width="19" style="55" customWidth="1"/>
    <col min="259" max="261" width="17.28515625" style="55" customWidth="1"/>
    <col min="262" max="262" width="22.42578125" style="55" customWidth="1"/>
    <col min="263" max="265" width="17.28515625" style="55" customWidth="1"/>
    <col min="266" max="266" width="21.7109375" style="55" customWidth="1"/>
    <col min="267" max="269" width="17.28515625" style="55" customWidth="1"/>
    <col min="270" max="270" width="22.28515625" style="55" customWidth="1"/>
    <col min="271" max="273" width="18.28515625" style="55" customWidth="1"/>
    <col min="274" max="282" width="15.42578125" style="55" customWidth="1"/>
    <col min="283" max="283" width="17.5703125" style="55" customWidth="1"/>
    <col min="284" max="284" width="16.42578125" style="55" customWidth="1"/>
    <col min="285" max="285" width="15.42578125" style="55" customWidth="1"/>
    <col min="286" max="16384" width="8.7109375" style="55"/>
  </cols>
  <sheetData>
    <row r="2" spans="1:276" ht="18" x14ac:dyDescent="0.25">
      <c r="C2" s="196"/>
      <c r="D2" s="196"/>
      <c r="E2" s="196"/>
      <c r="F2" s="196"/>
      <c r="G2" s="196"/>
      <c r="I2" s="197" t="s">
        <v>155</v>
      </c>
      <c r="N2" s="197"/>
      <c r="AM2" s="196"/>
      <c r="AN2" s="196"/>
      <c r="AO2" s="196"/>
      <c r="AP2" s="196"/>
      <c r="AY2" s="196"/>
      <c r="AZ2" s="196"/>
      <c r="BA2" s="196"/>
      <c r="BB2" s="196"/>
      <c r="BC2" s="196"/>
      <c r="BD2" s="196"/>
      <c r="BE2" s="196"/>
      <c r="BF2" s="196"/>
      <c r="BW2" s="196"/>
      <c r="BX2" s="196"/>
      <c r="BY2" s="196"/>
      <c r="BZ2" s="196"/>
      <c r="CA2" s="196"/>
      <c r="CB2" s="196"/>
      <c r="CC2" s="196"/>
      <c r="CD2" s="196"/>
      <c r="CE2" s="196"/>
      <c r="CF2" s="196"/>
      <c r="CG2" s="196"/>
      <c r="CH2" s="196"/>
      <c r="CI2" s="196"/>
      <c r="CJ2" s="196"/>
      <c r="CK2" s="196"/>
      <c r="CL2" s="196"/>
      <c r="CM2" s="196"/>
      <c r="CN2" s="196"/>
      <c r="CO2" s="196"/>
      <c r="CP2" s="196"/>
      <c r="CQ2" s="196"/>
      <c r="CR2" s="196"/>
      <c r="CS2" s="196"/>
      <c r="CT2" s="196"/>
      <c r="CU2" s="196"/>
      <c r="CV2" s="196"/>
      <c r="CW2" s="196"/>
      <c r="CX2" s="196"/>
      <c r="DK2" s="196"/>
      <c r="DL2" s="196"/>
      <c r="DM2" s="196"/>
      <c r="DN2" s="196"/>
      <c r="DO2" s="196"/>
      <c r="DP2" s="196"/>
      <c r="DQ2" s="196"/>
      <c r="DR2" s="196"/>
      <c r="DS2" s="196"/>
      <c r="DT2" s="196"/>
      <c r="DU2" s="196"/>
      <c r="DV2" s="196"/>
      <c r="DW2" s="196"/>
      <c r="DX2" s="196"/>
      <c r="DY2" s="196"/>
      <c r="DZ2" s="196"/>
      <c r="EA2" s="196"/>
      <c r="EB2" s="196"/>
      <c r="EC2" s="196"/>
      <c r="ED2" s="196"/>
      <c r="EE2" s="196"/>
      <c r="EF2" s="196"/>
      <c r="EG2" s="196"/>
      <c r="EH2" s="196"/>
      <c r="EI2" s="196"/>
      <c r="EJ2" s="196"/>
      <c r="EK2" s="196"/>
      <c r="EL2" s="196"/>
      <c r="EM2" s="196"/>
      <c r="EN2" s="196"/>
      <c r="EO2" s="196"/>
      <c r="EP2" s="196"/>
      <c r="EQ2" s="196"/>
      <c r="ER2" s="196"/>
      <c r="ES2" s="196"/>
      <c r="ET2" s="196"/>
      <c r="EU2" s="196"/>
      <c r="EV2" s="196"/>
      <c r="EW2" s="196"/>
      <c r="EX2" s="196"/>
      <c r="FG2" s="196"/>
      <c r="FH2" s="196"/>
      <c r="FI2" s="196"/>
      <c r="FJ2" s="196"/>
      <c r="FK2" s="196"/>
      <c r="FL2" s="196"/>
      <c r="FM2" s="196"/>
      <c r="FN2" s="196"/>
      <c r="GQ2" s="196"/>
      <c r="GR2" s="196"/>
      <c r="GS2" s="196"/>
      <c r="GT2" s="196"/>
      <c r="GU2" s="196"/>
      <c r="GV2" s="196"/>
      <c r="GW2" s="196"/>
      <c r="GX2" s="196"/>
      <c r="GY2" s="196"/>
      <c r="GZ2" s="196"/>
      <c r="HA2" s="196"/>
      <c r="HB2" s="196"/>
      <c r="HC2" s="196"/>
      <c r="HD2" s="196"/>
      <c r="HE2" s="196"/>
      <c r="HF2" s="196"/>
      <c r="IE2" s="196"/>
      <c r="IF2" s="196"/>
      <c r="IG2" s="196"/>
      <c r="IH2" s="196"/>
      <c r="IY2" s="196"/>
      <c r="IZ2" s="196"/>
      <c r="JA2" s="196"/>
      <c r="JB2" s="196"/>
      <c r="JC2" s="196"/>
      <c r="JD2" s="196"/>
      <c r="JE2" s="196"/>
      <c r="JF2" s="196"/>
      <c r="JG2" s="196"/>
      <c r="JH2" s="196"/>
      <c r="JI2" s="196"/>
      <c r="JJ2" s="196"/>
    </row>
    <row r="3" spans="1:276" ht="16.5" customHeight="1" x14ac:dyDescent="0.25">
      <c r="C3" s="196"/>
      <c r="D3" s="196"/>
      <c r="E3" s="196"/>
      <c r="F3" s="196"/>
      <c r="G3" s="196"/>
      <c r="H3" s="198"/>
      <c r="J3" s="428" t="str">
        <f>'[1]Исполнение  по  субвенции'!N3</f>
        <v>ПО  СОСТОЯНИЮ  НА  1  ЯНВАРЯ  2025  ГОДА</v>
      </c>
      <c r="K3" s="428"/>
      <c r="L3" s="428"/>
      <c r="M3" s="428"/>
      <c r="N3" s="56"/>
      <c r="AM3" s="196"/>
      <c r="AN3" s="196"/>
      <c r="AO3" s="196"/>
      <c r="AP3" s="196"/>
      <c r="AY3" s="196"/>
      <c r="AZ3" s="196"/>
      <c r="BA3" s="196"/>
      <c r="BB3" s="196"/>
      <c r="BC3" s="196"/>
      <c r="BD3" s="196"/>
      <c r="BE3" s="196"/>
      <c r="BF3" s="196"/>
      <c r="BW3" s="196"/>
      <c r="BX3" s="196"/>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c r="CW3" s="196"/>
      <c r="CX3" s="196"/>
      <c r="DK3" s="196"/>
      <c r="DL3" s="196"/>
      <c r="DM3" s="196"/>
      <c r="DN3" s="196"/>
      <c r="DO3" s="196"/>
      <c r="DP3" s="196"/>
      <c r="DQ3" s="196"/>
      <c r="DR3" s="196"/>
      <c r="DS3" s="196"/>
      <c r="DT3" s="196"/>
      <c r="DU3" s="196"/>
      <c r="DV3" s="196"/>
      <c r="DW3" s="196"/>
      <c r="DX3" s="196"/>
      <c r="DY3" s="196"/>
      <c r="DZ3" s="196"/>
      <c r="EA3" s="196"/>
      <c r="EB3" s="196"/>
      <c r="EC3" s="196"/>
      <c r="ED3" s="196"/>
      <c r="EE3" s="196"/>
      <c r="EF3" s="196"/>
      <c r="EG3" s="196"/>
      <c r="EH3" s="196"/>
      <c r="EI3" s="196"/>
      <c r="EJ3" s="196"/>
      <c r="EK3" s="196"/>
      <c r="EL3" s="196"/>
      <c r="EM3" s="196"/>
      <c r="EN3" s="196"/>
      <c r="EO3" s="196"/>
      <c r="EP3" s="196"/>
      <c r="EQ3" s="196"/>
      <c r="ER3" s="196"/>
      <c r="ES3" s="196"/>
      <c r="ET3" s="196"/>
      <c r="EU3" s="196"/>
      <c r="EV3" s="196"/>
      <c r="EW3" s="196"/>
      <c r="EX3" s="196"/>
      <c r="FG3" s="196"/>
      <c r="FH3" s="196"/>
      <c r="FI3" s="196"/>
      <c r="FJ3" s="196"/>
      <c r="FK3" s="196"/>
      <c r="FL3" s="196"/>
      <c r="FM3" s="196"/>
      <c r="FN3" s="196"/>
      <c r="GQ3" s="196"/>
      <c r="GR3" s="196"/>
      <c r="GS3" s="196"/>
      <c r="GT3" s="196"/>
      <c r="GU3" s="196"/>
      <c r="GV3" s="196"/>
      <c r="GW3" s="196"/>
      <c r="GX3" s="196"/>
      <c r="GY3" s="196"/>
      <c r="GZ3" s="196"/>
      <c r="HA3" s="196"/>
      <c r="HB3" s="196"/>
      <c r="HC3" s="196"/>
      <c r="HD3" s="196"/>
      <c r="HE3" s="196"/>
      <c r="HF3" s="196"/>
      <c r="IE3" s="196"/>
      <c r="IF3" s="196"/>
      <c r="IG3" s="196"/>
      <c r="IH3" s="196"/>
      <c r="IY3" s="196"/>
      <c r="IZ3" s="196"/>
      <c r="JA3" s="196"/>
      <c r="JB3" s="196"/>
      <c r="JC3" s="196"/>
      <c r="JD3" s="196"/>
      <c r="JE3" s="196"/>
      <c r="JF3" s="196"/>
      <c r="JG3" s="196"/>
      <c r="JH3" s="196"/>
      <c r="JI3" s="196"/>
      <c r="JJ3" s="196"/>
    </row>
    <row r="4" spans="1:276" ht="10.5" customHeight="1" x14ac:dyDescent="0.25">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FG4" s="69"/>
      <c r="FH4" s="69"/>
      <c r="FI4" s="69"/>
      <c r="FJ4" s="69"/>
      <c r="FK4" s="69"/>
      <c r="FL4" s="69"/>
      <c r="FM4" s="69"/>
      <c r="FN4" s="69"/>
      <c r="GQ4" s="69"/>
      <c r="GR4" s="69"/>
      <c r="GS4" s="69"/>
      <c r="GT4" s="69"/>
      <c r="GU4" s="69"/>
      <c r="GV4" s="69"/>
      <c r="GW4" s="69"/>
      <c r="GX4" s="69"/>
      <c r="GY4" s="69"/>
      <c r="GZ4" s="69"/>
      <c r="HA4" s="69"/>
      <c r="HB4" s="69"/>
      <c r="HC4" s="69"/>
      <c r="HD4" s="69"/>
      <c r="HE4" s="69"/>
      <c r="HF4" s="69"/>
      <c r="HW4" s="69"/>
      <c r="HX4" s="69"/>
      <c r="HY4" s="69"/>
      <c r="HZ4" s="69"/>
      <c r="IE4" s="69"/>
      <c r="IF4" s="69"/>
      <c r="IG4" s="69"/>
      <c r="IH4" s="69"/>
      <c r="IY4" s="69"/>
      <c r="IZ4" s="69"/>
      <c r="JA4" s="69"/>
      <c r="JB4" s="69"/>
      <c r="JC4" s="69"/>
      <c r="JD4" s="69"/>
      <c r="JE4" s="69"/>
      <c r="JF4" s="69"/>
      <c r="JG4" s="69"/>
      <c r="JH4" s="69"/>
      <c r="JI4" s="69"/>
      <c r="JJ4" s="69"/>
    </row>
    <row r="5" spans="1:276" s="27" customFormat="1" ht="16.5" customHeight="1" thickBot="1" x14ac:dyDescent="0.3">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c r="BT5" s="196"/>
      <c r="BU5" s="196"/>
      <c r="BV5" s="196"/>
      <c r="BW5" s="196"/>
      <c r="BX5" s="196"/>
      <c r="BY5" s="196"/>
      <c r="BZ5" s="196"/>
      <c r="CA5" s="196"/>
      <c r="CB5" s="196"/>
      <c r="CC5" s="196"/>
      <c r="CD5" s="196"/>
      <c r="CE5" s="196"/>
      <c r="CF5" s="196"/>
      <c r="CG5" s="196"/>
      <c r="CH5" s="196"/>
      <c r="CI5" s="196"/>
      <c r="CJ5" s="196"/>
      <c r="CK5" s="196"/>
      <c r="CL5" s="196"/>
      <c r="CM5" s="196"/>
      <c r="CN5" s="196"/>
      <c r="CO5" s="196"/>
      <c r="CP5" s="196"/>
      <c r="CQ5" s="196"/>
      <c r="CR5" s="196"/>
      <c r="CS5" s="196"/>
      <c r="CT5" s="196"/>
      <c r="CU5" s="196"/>
      <c r="CV5" s="196"/>
      <c r="CW5" s="196"/>
      <c r="CX5" s="196"/>
      <c r="DK5" s="196"/>
      <c r="DL5" s="196"/>
      <c r="DM5" s="196"/>
      <c r="DN5" s="196"/>
      <c r="DO5" s="196"/>
      <c r="DP5" s="196"/>
      <c r="DQ5" s="196"/>
      <c r="DR5" s="196"/>
      <c r="DS5" s="196"/>
      <c r="DT5" s="196"/>
      <c r="DU5" s="196"/>
      <c r="DV5" s="196"/>
      <c r="DW5" s="196"/>
      <c r="DX5" s="196"/>
      <c r="DY5" s="196"/>
      <c r="DZ5" s="196"/>
      <c r="EA5" s="196"/>
      <c r="EB5" s="196"/>
      <c r="EC5" s="196"/>
      <c r="ED5" s="196"/>
      <c r="EE5" s="196"/>
      <c r="EF5" s="196"/>
      <c r="EG5" s="196"/>
      <c r="EH5" s="196"/>
      <c r="EI5" s="196"/>
      <c r="EJ5" s="196"/>
      <c r="EK5" s="196"/>
      <c r="EL5" s="196"/>
      <c r="EM5" s="196"/>
      <c r="EN5" s="196"/>
      <c r="EO5" s="196"/>
      <c r="EP5" s="196"/>
      <c r="EQ5" s="196"/>
      <c r="ER5" s="196"/>
      <c r="ES5" s="196"/>
      <c r="ET5" s="196"/>
      <c r="EU5" s="196"/>
      <c r="EV5" s="196"/>
      <c r="EW5" s="196"/>
      <c r="EX5" s="196"/>
      <c r="FG5" s="196"/>
      <c r="FH5" s="196"/>
      <c r="FI5" s="196"/>
      <c r="FJ5" s="196"/>
      <c r="FK5" s="196"/>
      <c r="FL5" s="196"/>
      <c r="FM5" s="196"/>
      <c r="FN5" s="196"/>
      <c r="GQ5" s="196"/>
      <c r="GR5" s="196"/>
      <c r="GS5" s="196"/>
      <c r="GT5" s="196"/>
      <c r="GU5" s="196"/>
      <c r="GV5" s="196"/>
      <c r="GW5" s="196"/>
      <c r="GX5" s="196"/>
      <c r="GY5" s="196"/>
      <c r="GZ5" s="196"/>
      <c r="HA5" s="196"/>
      <c r="HB5" s="196"/>
      <c r="HC5" s="196"/>
      <c r="HD5" s="196"/>
      <c r="HE5" s="196"/>
      <c r="HF5" s="196"/>
      <c r="HW5" s="196"/>
      <c r="HX5" s="196"/>
      <c r="HY5" s="196"/>
      <c r="HZ5" s="196"/>
      <c r="IE5" s="196"/>
      <c r="IF5" s="196"/>
      <c r="IG5" s="196"/>
      <c r="IH5" s="196"/>
      <c r="IY5" s="196"/>
      <c r="IZ5" s="196"/>
      <c r="JA5" s="196"/>
      <c r="JB5" s="196"/>
      <c r="JC5" s="196"/>
      <c r="JD5" s="196"/>
      <c r="JE5" s="196"/>
      <c r="JF5" s="196"/>
      <c r="JG5" s="196"/>
      <c r="JH5" s="196"/>
      <c r="JI5" s="196"/>
      <c r="JJ5" s="196"/>
      <c r="JK5" s="196" t="s">
        <v>0</v>
      </c>
    </row>
    <row r="6" spans="1:276" s="27" customFormat="1" ht="18" customHeight="1" thickBot="1" x14ac:dyDescent="0.3">
      <c r="A6" s="449" t="s">
        <v>1</v>
      </c>
      <c r="B6" s="452" t="s">
        <v>36</v>
      </c>
      <c r="C6" s="453"/>
      <c r="D6" s="453"/>
      <c r="E6" s="453"/>
      <c r="F6" s="453"/>
      <c r="G6" s="453"/>
      <c r="H6" s="453"/>
      <c r="I6" s="453"/>
      <c r="J6" s="458" t="s">
        <v>3</v>
      </c>
      <c r="K6" s="459"/>
      <c r="L6" s="459"/>
      <c r="M6" s="459"/>
      <c r="N6" s="459"/>
      <c r="O6" s="459"/>
      <c r="P6" s="459"/>
      <c r="Q6" s="45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99"/>
      <c r="CA6" s="199"/>
      <c r="CB6" s="199"/>
      <c r="CC6" s="199"/>
      <c r="CD6" s="199"/>
      <c r="CE6" s="199"/>
      <c r="CF6" s="199"/>
      <c r="CG6" s="199"/>
      <c r="CH6" s="199"/>
      <c r="CI6" s="199"/>
      <c r="CJ6" s="199"/>
      <c r="CK6" s="199"/>
      <c r="CL6" s="199"/>
      <c r="CM6" s="199"/>
      <c r="CN6" s="199"/>
      <c r="CO6" s="199"/>
      <c r="CP6" s="199"/>
      <c r="CQ6" s="199"/>
      <c r="CR6" s="199"/>
      <c r="CS6" s="199"/>
      <c r="CT6" s="199"/>
      <c r="CU6" s="199"/>
      <c r="CV6" s="199"/>
      <c r="CW6" s="199"/>
      <c r="CX6" s="199"/>
      <c r="CY6" s="30"/>
      <c r="CZ6" s="30"/>
      <c r="DA6" s="30"/>
      <c r="DB6" s="30"/>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199"/>
      <c r="GB6" s="199"/>
      <c r="GC6" s="199"/>
      <c r="GD6" s="199"/>
      <c r="GE6" s="199"/>
      <c r="GF6" s="199"/>
      <c r="GG6" s="199"/>
      <c r="GH6" s="199"/>
      <c r="GI6" s="30"/>
      <c r="GJ6" s="30"/>
      <c r="GK6" s="30"/>
      <c r="GL6" s="30"/>
      <c r="GM6" s="30"/>
      <c r="GN6" s="30"/>
      <c r="GO6" s="30"/>
      <c r="GP6" s="30"/>
      <c r="GQ6" s="199"/>
      <c r="GR6" s="199"/>
      <c r="GS6" s="199"/>
      <c r="GT6" s="199"/>
      <c r="GU6" s="199"/>
      <c r="GV6" s="199"/>
      <c r="GW6" s="199"/>
      <c r="GX6" s="199"/>
      <c r="GY6" s="199"/>
      <c r="GZ6" s="199"/>
      <c r="HA6" s="199"/>
      <c r="HB6" s="199"/>
      <c r="HC6" s="30"/>
      <c r="HD6" s="30"/>
      <c r="HE6" s="30"/>
      <c r="HF6" s="30"/>
      <c r="HG6" s="62"/>
      <c r="HH6" s="62"/>
      <c r="HI6" s="200"/>
      <c r="HJ6" s="200"/>
      <c r="HK6" s="200"/>
      <c r="HL6" s="200"/>
      <c r="HM6" s="200"/>
      <c r="HN6" s="200"/>
      <c r="HO6" s="200"/>
      <c r="HP6" s="200"/>
      <c r="HQ6" s="200"/>
      <c r="HR6" s="200"/>
      <c r="HS6" s="199"/>
      <c r="HT6" s="199"/>
      <c r="HU6" s="199"/>
      <c r="HV6" s="199"/>
      <c r="HW6" s="199"/>
      <c r="HX6" s="199"/>
      <c r="HY6" s="199"/>
      <c r="HZ6" s="199"/>
      <c r="IA6" s="199"/>
      <c r="IB6" s="199"/>
      <c r="IC6" s="199"/>
      <c r="ID6" s="199"/>
      <c r="IE6" s="199"/>
      <c r="IF6" s="199"/>
      <c r="IG6" s="199"/>
      <c r="IH6" s="199"/>
      <c r="II6" s="199"/>
      <c r="IJ6" s="199"/>
      <c r="IK6" s="199"/>
      <c r="IL6" s="199"/>
      <c r="IM6" s="199"/>
      <c r="IN6" s="199"/>
      <c r="IO6" s="199"/>
      <c r="IP6" s="199"/>
      <c r="IQ6" s="199"/>
      <c r="IR6" s="199"/>
      <c r="IS6" s="199"/>
      <c r="IT6" s="199"/>
      <c r="IU6" s="199"/>
      <c r="IV6" s="199"/>
      <c r="IW6" s="199"/>
      <c r="IX6" s="199"/>
      <c r="IY6" s="199"/>
      <c r="IZ6" s="199"/>
      <c r="JA6" s="199"/>
      <c r="JB6" s="199"/>
      <c r="JC6" s="199"/>
      <c r="JD6" s="199"/>
      <c r="JE6" s="199"/>
      <c r="JF6" s="199"/>
      <c r="JG6" s="199"/>
      <c r="JH6" s="199"/>
      <c r="JI6" s="199"/>
      <c r="JJ6" s="199"/>
      <c r="JK6" s="199"/>
      <c r="JL6" s="199"/>
      <c r="JM6" s="201"/>
    </row>
    <row r="7" spans="1:276" s="205" customFormat="1" ht="79.150000000000006" customHeight="1" thickBot="1" x14ac:dyDescent="0.25">
      <c r="A7" s="450"/>
      <c r="B7" s="454"/>
      <c r="C7" s="455"/>
      <c r="D7" s="455"/>
      <c r="E7" s="455"/>
      <c r="F7" s="455"/>
      <c r="G7" s="455"/>
      <c r="H7" s="455"/>
      <c r="I7" s="455"/>
      <c r="J7" s="446" t="s">
        <v>156</v>
      </c>
      <c r="K7" s="447"/>
      <c r="L7" s="447"/>
      <c r="M7" s="447"/>
      <c r="N7" s="447"/>
      <c r="O7" s="447"/>
      <c r="P7" s="447"/>
      <c r="Q7" s="447"/>
      <c r="R7" s="447" t="s">
        <v>157</v>
      </c>
      <c r="S7" s="447"/>
      <c r="T7" s="447"/>
      <c r="U7" s="447"/>
      <c r="V7" s="447"/>
      <c r="W7" s="447"/>
      <c r="X7" s="447"/>
      <c r="Y7" s="447"/>
      <c r="Z7" s="447"/>
      <c r="AA7" s="447"/>
      <c r="AB7" s="447"/>
      <c r="AC7" s="448"/>
      <c r="AD7" s="446" t="s">
        <v>158</v>
      </c>
      <c r="AE7" s="447"/>
      <c r="AF7" s="447"/>
      <c r="AG7" s="447"/>
      <c r="AH7" s="447"/>
      <c r="AI7" s="447"/>
      <c r="AJ7" s="447"/>
      <c r="AK7" s="447"/>
      <c r="AL7" s="447"/>
      <c r="AM7" s="447"/>
      <c r="AN7" s="447"/>
      <c r="AO7" s="447"/>
      <c r="AP7" s="47"/>
      <c r="AQ7" s="47"/>
      <c r="AR7" s="47"/>
      <c r="AS7" s="47"/>
      <c r="AT7" s="47"/>
      <c r="AU7" s="47"/>
      <c r="AV7" s="47"/>
      <c r="AW7" s="47"/>
      <c r="AX7" s="202"/>
      <c r="AY7" s="203"/>
      <c r="AZ7" s="203"/>
      <c r="BA7" s="203"/>
      <c r="BB7" s="203"/>
      <c r="BC7" s="203"/>
      <c r="BD7" s="203"/>
      <c r="BE7" s="203"/>
      <c r="BF7" s="203"/>
      <c r="BG7" s="203"/>
      <c r="BH7" s="203"/>
      <c r="BI7" s="203"/>
      <c r="BJ7" s="203"/>
      <c r="BK7" s="203"/>
      <c r="BL7" s="203"/>
      <c r="BM7" s="203"/>
      <c r="BN7" s="203"/>
      <c r="BO7" s="203"/>
      <c r="BP7" s="203"/>
      <c r="BQ7" s="204"/>
      <c r="BR7" s="446" t="s">
        <v>159</v>
      </c>
      <c r="BS7" s="447"/>
      <c r="BT7" s="447"/>
      <c r="BU7" s="447"/>
      <c r="BV7" s="447"/>
      <c r="BW7" s="447"/>
      <c r="BX7" s="447"/>
      <c r="BY7" s="447"/>
      <c r="BZ7" s="203"/>
      <c r="CA7" s="203"/>
      <c r="CB7" s="203"/>
      <c r="CC7" s="203"/>
      <c r="CD7" s="203"/>
      <c r="CE7" s="203"/>
      <c r="CF7" s="203"/>
      <c r="CG7" s="203"/>
      <c r="CH7" s="203"/>
      <c r="CI7" s="203"/>
      <c r="CJ7" s="203"/>
      <c r="CK7" s="203"/>
      <c r="CL7" s="203"/>
      <c r="CM7" s="203"/>
      <c r="CN7" s="203"/>
      <c r="CO7" s="203"/>
      <c r="CP7" s="203"/>
      <c r="CQ7" s="203"/>
      <c r="CR7" s="203"/>
      <c r="CS7" s="203"/>
      <c r="CT7" s="203"/>
      <c r="CU7" s="203"/>
      <c r="CV7" s="203"/>
      <c r="CW7" s="204"/>
      <c r="CX7" s="446" t="s">
        <v>160</v>
      </c>
      <c r="CY7" s="447"/>
      <c r="CZ7" s="447"/>
      <c r="DA7" s="447"/>
      <c r="DB7" s="447"/>
      <c r="DC7" s="447"/>
      <c r="DD7" s="447"/>
      <c r="DE7" s="447"/>
      <c r="DF7" s="447"/>
      <c r="DG7" s="447"/>
      <c r="DH7" s="447"/>
      <c r="DI7" s="447"/>
      <c r="DJ7" s="47"/>
      <c r="DK7" s="47"/>
      <c r="DL7" s="47"/>
      <c r="DM7" s="47"/>
      <c r="DN7" s="47"/>
      <c r="DO7" s="47"/>
      <c r="DP7" s="47"/>
      <c r="DQ7" s="47"/>
      <c r="DR7" s="47"/>
      <c r="DS7" s="47"/>
      <c r="DT7" s="47"/>
      <c r="DU7" s="47"/>
      <c r="DV7" s="202"/>
      <c r="DW7" s="203"/>
      <c r="DX7" s="203"/>
      <c r="DY7" s="203"/>
      <c r="DZ7" s="203"/>
      <c r="EA7" s="203"/>
      <c r="EB7" s="203"/>
      <c r="EC7" s="203"/>
      <c r="ED7" s="203"/>
      <c r="EE7" s="203"/>
      <c r="EF7" s="203"/>
      <c r="EG7" s="203"/>
      <c r="EH7" s="203"/>
      <c r="EI7" s="203"/>
      <c r="EJ7" s="203"/>
      <c r="EK7" s="203"/>
      <c r="EL7" s="203"/>
      <c r="EM7" s="203"/>
      <c r="EN7" s="203"/>
      <c r="EO7" s="203"/>
      <c r="EP7" s="203"/>
      <c r="EQ7" s="203"/>
      <c r="ER7" s="203"/>
      <c r="ES7" s="203"/>
      <c r="ET7" s="203"/>
      <c r="EU7" s="203"/>
      <c r="EV7" s="203"/>
      <c r="EW7" s="204"/>
      <c r="EX7" s="446" t="s">
        <v>161</v>
      </c>
      <c r="EY7" s="447"/>
      <c r="EZ7" s="447"/>
      <c r="FA7" s="447"/>
      <c r="FB7" s="447"/>
      <c r="FC7" s="447"/>
      <c r="FD7" s="447"/>
      <c r="FE7" s="447"/>
      <c r="FF7" s="47"/>
      <c r="FG7" s="47"/>
      <c r="FH7" s="47"/>
      <c r="FI7" s="47"/>
      <c r="FJ7" s="47"/>
      <c r="FK7" s="47"/>
      <c r="FL7" s="47"/>
      <c r="FM7" s="47"/>
      <c r="FN7" s="47"/>
      <c r="FO7" s="47"/>
      <c r="FP7" s="47"/>
      <c r="FQ7" s="52"/>
      <c r="FR7" s="446" t="s">
        <v>162</v>
      </c>
      <c r="FS7" s="447"/>
      <c r="FT7" s="447"/>
      <c r="FU7" s="447"/>
      <c r="FV7" s="447"/>
      <c r="FW7" s="447"/>
      <c r="FX7" s="447"/>
      <c r="FY7" s="447"/>
      <c r="FZ7" s="447"/>
      <c r="GA7" s="447"/>
      <c r="GB7" s="447"/>
      <c r="GC7" s="447"/>
      <c r="GD7" s="203"/>
      <c r="GE7" s="203"/>
      <c r="GF7" s="203"/>
      <c r="GG7" s="203"/>
      <c r="GH7" s="203"/>
      <c r="GI7" s="203"/>
      <c r="GJ7" s="203"/>
      <c r="GK7" s="203"/>
      <c r="GL7" s="203"/>
      <c r="GM7" s="203"/>
      <c r="GN7" s="203"/>
      <c r="GO7" s="204"/>
      <c r="GP7" s="446" t="s">
        <v>163</v>
      </c>
      <c r="GQ7" s="447"/>
      <c r="GR7" s="447"/>
      <c r="GS7" s="447"/>
      <c r="GT7" s="447"/>
      <c r="GU7" s="447"/>
      <c r="GV7" s="447"/>
      <c r="GW7" s="447"/>
      <c r="GX7" s="447"/>
      <c r="GY7" s="447"/>
      <c r="GZ7" s="447"/>
      <c r="HA7" s="447"/>
      <c r="HB7" s="47"/>
      <c r="HC7" s="47"/>
      <c r="HD7" s="47"/>
      <c r="HE7" s="52"/>
      <c r="HF7" s="446" t="s">
        <v>164</v>
      </c>
      <c r="HG7" s="447"/>
      <c r="HH7" s="447"/>
      <c r="HI7" s="447"/>
      <c r="HJ7" s="447"/>
      <c r="HK7" s="447"/>
      <c r="HL7" s="447"/>
      <c r="HM7" s="448"/>
      <c r="HN7" s="446" t="s">
        <v>165</v>
      </c>
      <c r="HO7" s="447"/>
      <c r="HP7" s="447"/>
      <c r="HQ7" s="447"/>
      <c r="HR7" s="447"/>
      <c r="HS7" s="447"/>
      <c r="HT7" s="447"/>
      <c r="HU7" s="448"/>
      <c r="HV7" s="446" t="s">
        <v>166</v>
      </c>
      <c r="HW7" s="447"/>
      <c r="HX7" s="447"/>
      <c r="HY7" s="448"/>
      <c r="HZ7" s="446" t="s">
        <v>167</v>
      </c>
      <c r="IA7" s="447"/>
      <c r="IB7" s="447"/>
      <c r="IC7" s="447"/>
      <c r="ID7" s="447"/>
      <c r="IE7" s="447"/>
      <c r="IF7" s="447"/>
      <c r="IG7" s="448"/>
      <c r="IH7" s="446" t="s">
        <v>168</v>
      </c>
      <c r="II7" s="447"/>
      <c r="IJ7" s="447"/>
      <c r="IK7" s="448"/>
      <c r="IL7" s="446" t="s">
        <v>169</v>
      </c>
      <c r="IM7" s="447"/>
      <c r="IN7" s="447"/>
      <c r="IO7" s="447"/>
      <c r="IP7" s="447"/>
      <c r="IQ7" s="447"/>
      <c r="IR7" s="447"/>
      <c r="IS7" s="447"/>
      <c r="IT7" s="447"/>
      <c r="IU7" s="447"/>
      <c r="IV7" s="447"/>
      <c r="IW7" s="448"/>
      <c r="IX7" s="446" t="s">
        <v>170</v>
      </c>
      <c r="IY7" s="447"/>
      <c r="IZ7" s="447"/>
      <c r="JA7" s="447"/>
      <c r="JB7" s="447"/>
      <c r="JC7" s="447"/>
      <c r="JD7" s="447"/>
      <c r="JE7" s="447"/>
      <c r="JF7" s="447"/>
      <c r="JG7" s="447"/>
      <c r="JH7" s="447"/>
      <c r="JI7" s="447"/>
      <c r="JJ7" s="47"/>
      <c r="JK7" s="47"/>
      <c r="JL7" s="47"/>
      <c r="JM7" s="52"/>
    </row>
    <row r="8" spans="1:276" s="205" customFormat="1" ht="73.150000000000006" customHeight="1" thickBot="1" x14ac:dyDescent="0.25">
      <c r="A8" s="450"/>
      <c r="B8" s="454"/>
      <c r="C8" s="455"/>
      <c r="D8" s="455"/>
      <c r="E8" s="455"/>
      <c r="F8" s="455"/>
      <c r="G8" s="455"/>
      <c r="H8" s="455"/>
      <c r="I8" s="455"/>
      <c r="J8" s="446" t="s">
        <v>171</v>
      </c>
      <c r="K8" s="447"/>
      <c r="L8" s="447"/>
      <c r="M8" s="447"/>
      <c r="N8" s="447"/>
      <c r="O8" s="447"/>
      <c r="P8" s="447"/>
      <c r="Q8" s="447"/>
      <c r="R8" s="446" t="s">
        <v>172</v>
      </c>
      <c r="S8" s="447"/>
      <c r="T8" s="447"/>
      <c r="U8" s="448"/>
      <c r="V8" s="446" t="s">
        <v>173</v>
      </c>
      <c r="W8" s="447"/>
      <c r="X8" s="447"/>
      <c r="Y8" s="447"/>
      <c r="Z8" s="447"/>
      <c r="AA8" s="447"/>
      <c r="AB8" s="447"/>
      <c r="AC8" s="448"/>
      <c r="AD8" s="446" t="s">
        <v>174</v>
      </c>
      <c r="AE8" s="447"/>
      <c r="AF8" s="447"/>
      <c r="AG8" s="447"/>
      <c r="AH8" s="447"/>
      <c r="AI8" s="447"/>
      <c r="AJ8" s="447"/>
      <c r="AK8" s="448"/>
      <c r="AL8" s="446" t="s">
        <v>175</v>
      </c>
      <c r="AM8" s="447"/>
      <c r="AN8" s="447"/>
      <c r="AO8" s="448"/>
      <c r="AP8" s="446" t="s">
        <v>176</v>
      </c>
      <c r="AQ8" s="447"/>
      <c r="AR8" s="447"/>
      <c r="AS8" s="447"/>
      <c r="AT8" s="447"/>
      <c r="AU8" s="447"/>
      <c r="AV8" s="447"/>
      <c r="AW8" s="447"/>
      <c r="AX8" s="447"/>
      <c r="AY8" s="447"/>
      <c r="AZ8" s="447"/>
      <c r="BA8" s="447"/>
      <c r="BB8" s="47"/>
      <c r="BC8" s="47"/>
      <c r="BD8" s="47"/>
      <c r="BE8" s="52"/>
      <c r="BF8" s="446" t="s">
        <v>177</v>
      </c>
      <c r="BG8" s="447"/>
      <c r="BH8" s="447"/>
      <c r="BI8" s="447"/>
      <c r="BJ8" s="447"/>
      <c r="BK8" s="447"/>
      <c r="BL8" s="447"/>
      <c r="BM8" s="448"/>
      <c r="BN8" s="446" t="s">
        <v>178</v>
      </c>
      <c r="BO8" s="447"/>
      <c r="BP8" s="447"/>
      <c r="BQ8" s="448"/>
      <c r="BR8" s="446" t="s">
        <v>179</v>
      </c>
      <c r="BS8" s="447"/>
      <c r="BT8" s="447"/>
      <c r="BU8" s="447"/>
      <c r="BV8" s="447"/>
      <c r="BW8" s="447"/>
      <c r="BX8" s="447"/>
      <c r="BY8" s="447"/>
      <c r="BZ8" s="47"/>
      <c r="CA8" s="47"/>
      <c r="CB8" s="47"/>
      <c r="CC8" s="47"/>
      <c r="CD8" s="47"/>
      <c r="CE8" s="47"/>
      <c r="CF8" s="47"/>
      <c r="CG8" s="52"/>
      <c r="CH8" s="446" t="s">
        <v>37</v>
      </c>
      <c r="CI8" s="447"/>
      <c r="CJ8" s="447"/>
      <c r="CK8" s="448"/>
      <c r="CL8" s="446" t="s">
        <v>180</v>
      </c>
      <c r="CM8" s="447"/>
      <c r="CN8" s="447"/>
      <c r="CO8" s="448"/>
      <c r="CP8" s="446" t="s">
        <v>181</v>
      </c>
      <c r="CQ8" s="447"/>
      <c r="CR8" s="447"/>
      <c r="CS8" s="447"/>
      <c r="CT8" s="447"/>
      <c r="CU8" s="447"/>
      <c r="CV8" s="447"/>
      <c r="CW8" s="448"/>
      <c r="CX8" s="446" t="s">
        <v>38</v>
      </c>
      <c r="CY8" s="447"/>
      <c r="CZ8" s="447"/>
      <c r="DA8" s="447"/>
      <c r="DB8" s="447"/>
      <c r="DC8" s="447"/>
      <c r="DD8" s="447"/>
      <c r="DE8" s="447"/>
      <c r="DF8" s="447"/>
      <c r="DG8" s="447"/>
      <c r="DH8" s="447"/>
      <c r="DI8" s="448"/>
      <c r="DJ8" s="446" t="s">
        <v>114</v>
      </c>
      <c r="DK8" s="447"/>
      <c r="DL8" s="447"/>
      <c r="DM8" s="448"/>
      <c r="DN8" s="446" t="s">
        <v>182</v>
      </c>
      <c r="DO8" s="447"/>
      <c r="DP8" s="447"/>
      <c r="DQ8" s="447"/>
      <c r="DR8" s="447"/>
      <c r="DS8" s="447"/>
      <c r="DT8" s="447"/>
      <c r="DU8" s="447"/>
      <c r="DV8" s="62"/>
      <c r="DW8" s="47"/>
      <c r="DX8" s="47"/>
      <c r="DY8" s="47"/>
      <c r="DZ8" s="47"/>
      <c r="EA8" s="447"/>
      <c r="EB8" s="447"/>
      <c r="EC8" s="447"/>
      <c r="ED8" s="447"/>
      <c r="EE8" s="447"/>
      <c r="EF8" s="447"/>
      <c r="EG8" s="447"/>
      <c r="EH8" s="447"/>
      <c r="EI8" s="447"/>
      <c r="EJ8" s="447"/>
      <c r="EK8" s="447"/>
      <c r="EL8" s="447"/>
      <c r="EM8" s="447"/>
      <c r="EN8" s="447"/>
      <c r="EO8" s="447"/>
      <c r="EP8" s="447"/>
      <c r="EQ8" s="447"/>
      <c r="ER8" s="447"/>
      <c r="ES8" s="448"/>
      <c r="ET8" s="446" t="s">
        <v>183</v>
      </c>
      <c r="EU8" s="447"/>
      <c r="EV8" s="447"/>
      <c r="EW8" s="448"/>
      <c r="EX8" s="446" t="s">
        <v>184</v>
      </c>
      <c r="EY8" s="447"/>
      <c r="EZ8" s="447"/>
      <c r="FA8" s="447"/>
      <c r="FB8" s="447"/>
      <c r="FC8" s="447"/>
      <c r="FD8" s="447"/>
      <c r="FE8" s="448"/>
      <c r="FF8" s="446" t="s">
        <v>185</v>
      </c>
      <c r="FG8" s="447"/>
      <c r="FH8" s="447"/>
      <c r="FI8" s="448"/>
      <c r="FJ8" s="446" t="s">
        <v>186</v>
      </c>
      <c r="FK8" s="447"/>
      <c r="FL8" s="447"/>
      <c r="FM8" s="448"/>
      <c r="FN8" s="446" t="s">
        <v>187</v>
      </c>
      <c r="FO8" s="447"/>
      <c r="FP8" s="447"/>
      <c r="FQ8" s="448"/>
      <c r="FR8" s="446" t="s">
        <v>188</v>
      </c>
      <c r="FS8" s="447"/>
      <c r="FT8" s="447"/>
      <c r="FU8" s="447"/>
      <c r="FV8" s="447"/>
      <c r="FW8" s="447"/>
      <c r="FX8" s="447"/>
      <c r="FY8" s="448"/>
      <c r="FZ8" s="446" t="s">
        <v>189</v>
      </c>
      <c r="GA8" s="447"/>
      <c r="GB8" s="447"/>
      <c r="GC8" s="448"/>
      <c r="GD8" s="446" t="s">
        <v>190</v>
      </c>
      <c r="GE8" s="447"/>
      <c r="GF8" s="447"/>
      <c r="GG8" s="448"/>
      <c r="GH8" s="446" t="s">
        <v>191</v>
      </c>
      <c r="GI8" s="447"/>
      <c r="GJ8" s="447"/>
      <c r="GK8" s="447"/>
      <c r="GL8" s="447"/>
      <c r="GM8" s="447"/>
      <c r="GN8" s="447"/>
      <c r="GO8" s="448"/>
      <c r="GP8" s="446" t="s">
        <v>192</v>
      </c>
      <c r="GQ8" s="447"/>
      <c r="GR8" s="447"/>
      <c r="GS8" s="447"/>
      <c r="GT8" s="447"/>
      <c r="GU8" s="447"/>
      <c r="GV8" s="447"/>
      <c r="GW8" s="447"/>
      <c r="GX8" s="447"/>
      <c r="GY8" s="447"/>
      <c r="GZ8" s="447"/>
      <c r="HA8" s="448"/>
      <c r="HB8" s="446" t="s">
        <v>193</v>
      </c>
      <c r="HC8" s="447"/>
      <c r="HD8" s="447"/>
      <c r="HE8" s="448"/>
      <c r="HF8" s="446" t="s">
        <v>194</v>
      </c>
      <c r="HG8" s="447"/>
      <c r="HH8" s="447"/>
      <c r="HI8" s="447"/>
      <c r="HJ8" s="447"/>
      <c r="HK8" s="447"/>
      <c r="HL8" s="447"/>
      <c r="HM8" s="448"/>
      <c r="HN8" s="446" t="s">
        <v>195</v>
      </c>
      <c r="HO8" s="447"/>
      <c r="HP8" s="447"/>
      <c r="HQ8" s="447"/>
      <c r="HR8" s="447"/>
      <c r="HS8" s="447"/>
      <c r="HT8" s="447"/>
      <c r="HU8" s="448"/>
      <c r="HV8" s="446" t="s">
        <v>196</v>
      </c>
      <c r="HW8" s="447"/>
      <c r="HX8" s="447"/>
      <c r="HY8" s="448"/>
      <c r="HZ8" s="446" t="s">
        <v>197</v>
      </c>
      <c r="IA8" s="447"/>
      <c r="IB8" s="447"/>
      <c r="IC8" s="447"/>
      <c r="ID8" s="447"/>
      <c r="IE8" s="447"/>
      <c r="IF8" s="447"/>
      <c r="IG8" s="448"/>
      <c r="IH8" s="446" t="s">
        <v>198</v>
      </c>
      <c r="II8" s="447"/>
      <c r="IJ8" s="447"/>
      <c r="IK8" s="448"/>
      <c r="IL8" s="446" t="s">
        <v>199</v>
      </c>
      <c r="IM8" s="447"/>
      <c r="IN8" s="447"/>
      <c r="IO8" s="447"/>
      <c r="IP8" s="447"/>
      <c r="IQ8" s="447"/>
      <c r="IR8" s="447"/>
      <c r="IS8" s="448"/>
      <c r="IT8" s="446" t="s">
        <v>200</v>
      </c>
      <c r="IU8" s="447"/>
      <c r="IV8" s="447"/>
      <c r="IW8" s="448"/>
      <c r="IX8" s="446" t="s">
        <v>201</v>
      </c>
      <c r="IY8" s="447"/>
      <c r="IZ8" s="447"/>
      <c r="JA8" s="448"/>
      <c r="JB8" s="446" t="s">
        <v>202</v>
      </c>
      <c r="JC8" s="447"/>
      <c r="JD8" s="447"/>
      <c r="JE8" s="447"/>
      <c r="JF8" s="447"/>
      <c r="JG8" s="447"/>
      <c r="JH8" s="447"/>
      <c r="JI8" s="448"/>
      <c r="JJ8" s="446" t="s">
        <v>203</v>
      </c>
      <c r="JK8" s="447"/>
      <c r="JL8" s="447"/>
      <c r="JM8" s="448"/>
    </row>
    <row r="9" spans="1:276" s="27" customFormat="1" ht="175.5" customHeight="1" thickBot="1" x14ac:dyDescent="0.25">
      <c r="A9" s="450"/>
      <c r="B9" s="456"/>
      <c r="C9" s="457"/>
      <c r="D9" s="457"/>
      <c r="E9" s="457"/>
      <c r="F9" s="457"/>
      <c r="G9" s="457"/>
      <c r="H9" s="457"/>
      <c r="I9" s="457"/>
      <c r="J9" s="446" t="s">
        <v>39</v>
      </c>
      <c r="K9" s="447"/>
      <c r="L9" s="447"/>
      <c r="M9" s="448"/>
      <c r="N9" s="456" t="s">
        <v>40</v>
      </c>
      <c r="O9" s="457"/>
      <c r="P9" s="457"/>
      <c r="Q9" s="460"/>
      <c r="R9" s="446" t="s">
        <v>204</v>
      </c>
      <c r="S9" s="447"/>
      <c r="T9" s="447"/>
      <c r="U9" s="448"/>
      <c r="V9" s="446" t="s">
        <v>115</v>
      </c>
      <c r="W9" s="447"/>
      <c r="X9" s="447"/>
      <c r="Y9" s="448"/>
      <c r="Z9" s="446" t="s">
        <v>116</v>
      </c>
      <c r="AA9" s="447"/>
      <c r="AB9" s="447"/>
      <c r="AC9" s="448"/>
      <c r="AD9" s="446" t="s">
        <v>119</v>
      </c>
      <c r="AE9" s="447"/>
      <c r="AF9" s="447"/>
      <c r="AG9" s="448"/>
      <c r="AH9" s="446" t="s">
        <v>205</v>
      </c>
      <c r="AI9" s="447"/>
      <c r="AJ9" s="447"/>
      <c r="AK9" s="448"/>
      <c r="AL9" s="446" t="s">
        <v>118</v>
      </c>
      <c r="AM9" s="447"/>
      <c r="AN9" s="447"/>
      <c r="AO9" s="448"/>
      <c r="AP9" s="446" t="s">
        <v>44</v>
      </c>
      <c r="AQ9" s="447"/>
      <c r="AR9" s="447"/>
      <c r="AS9" s="448"/>
      <c r="AT9" s="446" t="s">
        <v>206</v>
      </c>
      <c r="AU9" s="447"/>
      <c r="AV9" s="447"/>
      <c r="AW9" s="448"/>
      <c r="AX9" s="446" t="s">
        <v>117</v>
      </c>
      <c r="AY9" s="447"/>
      <c r="AZ9" s="447"/>
      <c r="BA9" s="448"/>
      <c r="BB9" s="446" t="s">
        <v>207</v>
      </c>
      <c r="BC9" s="447"/>
      <c r="BD9" s="447"/>
      <c r="BE9" s="448"/>
      <c r="BF9" s="446" t="s">
        <v>41</v>
      </c>
      <c r="BG9" s="447"/>
      <c r="BH9" s="447"/>
      <c r="BI9" s="448"/>
      <c r="BJ9" s="446" t="s">
        <v>43</v>
      </c>
      <c r="BK9" s="447"/>
      <c r="BL9" s="447"/>
      <c r="BM9" s="448"/>
      <c r="BN9" s="446" t="s">
        <v>208</v>
      </c>
      <c r="BO9" s="447"/>
      <c r="BP9" s="447"/>
      <c r="BQ9" s="448"/>
      <c r="BR9" s="446" t="s">
        <v>209</v>
      </c>
      <c r="BS9" s="447"/>
      <c r="BT9" s="447"/>
      <c r="BU9" s="448"/>
      <c r="BV9" s="446" t="s">
        <v>45</v>
      </c>
      <c r="BW9" s="447"/>
      <c r="BX9" s="447"/>
      <c r="BY9" s="448"/>
      <c r="BZ9" s="446" t="s">
        <v>210</v>
      </c>
      <c r="CA9" s="447"/>
      <c r="CB9" s="447"/>
      <c r="CC9" s="448"/>
      <c r="CD9" s="446" t="s">
        <v>120</v>
      </c>
      <c r="CE9" s="447"/>
      <c r="CF9" s="447"/>
      <c r="CG9" s="448"/>
      <c r="CH9" s="446" t="s">
        <v>121</v>
      </c>
      <c r="CI9" s="447"/>
      <c r="CJ9" s="447"/>
      <c r="CK9" s="448"/>
      <c r="CL9" s="446" t="s">
        <v>129</v>
      </c>
      <c r="CM9" s="447"/>
      <c r="CN9" s="447"/>
      <c r="CO9" s="448"/>
      <c r="CP9" s="446" t="s">
        <v>211</v>
      </c>
      <c r="CQ9" s="447"/>
      <c r="CR9" s="447"/>
      <c r="CS9" s="448"/>
      <c r="CT9" s="446" t="s">
        <v>212</v>
      </c>
      <c r="CU9" s="447"/>
      <c r="CV9" s="447"/>
      <c r="CW9" s="448"/>
      <c r="CX9" s="446" t="s">
        <v>104</v>
      </c>
      <c r="CY9" s="447"/>
      <c r="CZ9" s="447"/>
      <c r="DA9" s="448"/>
      <c r="DB9" s="446" t="s">
        <v>54</v>
      </c>
      <c r="DC9" s="447"/>
      <c r="DD9" s="447"/>
      <c r="DE9" s="448"/>
      <c r="DF9" s="446" t="s">
        <v>213</v>
      </c>
      <c r="DG9" s="447"/>
      <c r="DH9" s="447"/>
      <c r="DI9" s="448"/>
      <c r="DJ9" s="446" t="s">
        <v>124</v>
      </c>
      <c r="DK9" s="447"/>
      <c r="DL9" s="447"/>
      <c r="DM9" s="448"/>
      <c r="DN9" s="446" t="s">
        <v>214</v>
      </c>
      <c r="DO9" s="447"/>
      <c r="DP9" s="447"/>
      <c r="DQ9" s="448"/>
      <c r="DR9" s="446" t="s">
        <v>215</v>
      </c>
      <c r="DS9" s="447"/>
      <c r="DT9" s="447"/>
      <c r="DU9" s="448"/>
      <c r="DV9" s="446" t="s">
        <v>216</v>
      </c>
      <c r="DW9" s="447"/>
      <c r="DX9" s="447"/>
      <c r="DY9" s="448"/>
      <c r="DZ9" s="446" t="s">
        <v>122</v>
      </c>
      <c r="EA9" s="447"/>
      <c r="EB9" s="447"/>
      <c r="EC9" s="448"/>
      <c r="ED9" s="446" t="s">
        <v>48</v>
      </c>
      <c r="EE9" s="447"/>
      <c r="EF9" s="447"/>
      <c r="EG9" s="448"/>
      <c r="EH9" s="446" t="s">
        <v>46</v>
      </c>
      <c r="EI9" s="447"/>
      <c r="EJ9" s="447"/>
      <c r="EK9" s="448"/>
      <c r="EL9" s="446" t="s">
        <v>123</v>
      </c>
      <c r="EM9" s="447"/>
      <c r="EN9" s="447"/>
      <c r="EO9" s="448"/>
      <c r="EP9" s="446" t="s">
        <v>217</v>
      </c>
      <c r="EQ9" s="447"/>
      <c r="ER9" s="447"/>
      <c r="ES9" s="448"/>
      <c r="ET9" s="446" t="s">
        <v>47</v>
      </c>
      <c r="EU9" s="447"/>
      <c r="EV9" s="447"/>
      <c r="EW9" s="448"/>
      <c r="EX9" s="446" t="s">
        <v>55</v>
      </c>
      <c r="EY9" s="447"/>
      <c r="EZ9" s="447"/>
      <c r="FA9" s="448"/>
      <c r="FB9" s="446" t="s">
        <v>218</v>
      </c>
      <c r="FC9" s="447"/>
      <c r="FD9" s="447"/>
      <c r="FE9" s="448"/>
      <c r="FF9" s="446" t="s">
        <v>219</v>
      </c>
      <c r="FG9" s="447"/>
      <c r="FH9" s="447"/>
      <c r="FI9" s="448"/>
      <c r="FJ9" s="446" t="s">
        <v>220</v>
      </c>
      <c r="FK9" s="447"/>
      <c r="FL9" s="447"/>
      <c r="FM9" s="448"/>
      <c r="FN9" s="446" t="s">
        <v>221</v>
      </c>
      <c r="FO9" s="447"/>
      <c r="FP9" s="447"/>
      <c r="FQ9" s="448"/>
      <c r="FR9" s="446" t="s">
        <v>52</v>
      </c>
      <c r="FS9" s="447"/>
      <c r="FT9" s="447"/>
      <c r="FU9" s="448"/>
      <c r="FV9" s="446" t="s">
        <v>222</v>
      </c>
      <c r="FW9" s="447"/>
      <c r="FX9" s="447"/>
      <c r="FY9" s="448"/>
      <c r="FZ9" s="446" t="s">
        <v>223</v>
      </c>
      <c r="GA9" s="447"/>
      <c r="GB9" s="447"/>
      <c r="GC9" s="448"/>
      <c r="GD9" s="446" t="s">
        <v>224</v>
      </c>
      <c r="GE9" s="447"/>
      <c r="GF9" s="447"/>
      <c r="GG9" s="448"/>
      <c r="GH9" s="446" t="s">
        <v>225</v>
      </c>
      <c r="GI9" s="447"/>
      <c r="GJ9" s="447"/>
      <c r="GK9" s="448"/>
      <c r="GL9" s="446" t="s">
        <v>226</v>
      </c>
      <c r="GM9" s="447"/>
      <c r="GN9" s="447"/>
      <c r="GO9" s="448"/>
      <c r="GP9" s="446" t="s">
        <v>227</v>
      </c>
      <c r="GQ9" s="447"/>
      <c r="GR9" s="447"/>
      <c r="GS9" s="448"/>
      <c r="GT9" s="446" t="s">
        <v>228</v>
      </c>
      <c r="GU9" s="447"/>
      <c r="GV9" s="447"/>
      <c r="GW9" s="448"/>
      <c r="GX9" s="446" t="s">
        <v>229</v>
      </c>
      <c r="GY9" s="447"/>
      <c r="GZ9" s="447"/>
      <c r="HA9" s="448"/>
      <c r="HB9" s="446" t="s">
        <v>230</v>
      </c>
      <c r="HC9" s="447"/>
      <c r="HD9" s="447"/>
      <c r="HE9" s="448"/>
      <c r="HF9" s="446" t="s">
        <v>231</v>
      </c>
      <c r="HG9" s="447"/>
      <c r="HH9" s="447"/>
      <c r="HI9" s="448"/>
      <c r="HJ9" s="446" t="s">
        <v>232</v>
      </c>
      <c r="HK9" s="447"/>
      <c r="HL9" s="447"/>
      <c r="HM9" s="448"/>
      <c r="HN9" s="446" t="s">
        <v>233</v>
      </c>
      <c r="HO9" s="447"/>
      <c r="HP9" s="447"/>
      <c r="HQ9" s="448"/>
      <c r="HR9" s="446" t="s">
        <v>234</v>
      </c>
      <c r="HS9" s="447"/>
      <c r="HT9" s="447"/>
      <c r="HU9" s="448"/>
      <c r="HV9" s="446" t="s">
        <v>42</v>
      </c>
      <c r="HW9" s="447"/>
      <c r="HX9" s="447"/>
      <c r="HY9" s="448"/>
      <c r="HZ9" s="446" t="s">
        <v>235</v>
      </c>
      <c r="IA9" s="447"/>
      <c r="IB9" s="447"/>
      <c r="IC9" s="448"/>
      <c r="ID9" s="446" t="s">
        <v>236</v>
      </c>
      <c r="IE9" s="447"/>
      <c r="IF9" s="447"/>
      <c r="IG9" s="448"/>
      <c r="IH9" s="446" t="s">
        <v>237</v>
      </c>
      <c r="II9" s="447"/>
      <c r="IJ9" s="447"/>
      <c r="IK9" s="448"/>
      <c r="IL9" s="446" t="s">
        <v>238</v>
      </c>
      <c r="IM9" s="447"/>
      <c r="IN9" s="447"/>
      <c r="IO9" s="448"/>
      <c r="IP9" s="446" t="s">
        <v>239</v>
      </c>
      <c r="IQ9" s="447"/>
      <c r="IR9" s="447"/>
      <c r="IS9" s="448"/>
      <c r="IT9" s="446" t="s">
        <v>53</v>
      </c>
      <c r="IU9" s="447"/>
      <c r="IV9" s="447"/>
      <c r="IW9" s="448"/>
      <c r="IX9" s="446" t="s">
        <v>49</v>
      </c>
      <c r="IY9" s="447"/>
      <c r="IZ9" s="447"/>
      <c r="JA9" s="448"/>
      <c r="JB9" s="446" t="s">
        <v>125</v>
      </c>
      <c r="JC9" s="447"/>
      <c r="JD9" s="447"/>
      <c r="JE9" s="448"/>
      <c r="JF9" s="446" t="s">
        <v>50</v>
      </c>
      <c r="JG9" s="447"/>
      <c r="JH9" s="447"/>
      <c r="JI9" s="448"/>
      <c r="JJ9" s="446" t="s">
        <v>51</v>
      </c>
      <c r="JK9" s="447"/>
      <c r="JL9" s="447"/>
      <c r="JM9" s="448"/>
    </row>
    <row r="10" spans="1:276" s="27" customFormat="1" ht="204.75" customHeight="1" thickBot="1" x14ac:dyDescent="0.25">
      <c r="A10" s="451"/>
      <c r="B10" s="400" t="s">
        <v>378</v>
      </c>
      <c r="C10" s="401" t="s">
        <v>376</v>
      </c>
      <c r="D10" s="206" t="s">
        <v>10</v>
      </c>
      <c r="E10" s="207" t="s">
        <v>144</v>
      </c>
      <c r="F10" s="208" t="s">
        <v>145</v>
      </c>
      <c r="G10" s="207" t="s">
        <v>144</v>
      </c>
      <c r="H10" s="208" t="s">
        <v>145</v>
      </c>
      <c r="I10" s="206" t="s">
        <v>11</v>
      </c>
      <c r="J10" s="206" t="s">
        <v>8</v>
      </c>
      <c r="K10" s="206" t="s">
        <v>9</v>
      </c>
      <c r="L10" s="206" t="s">
        <v>10</v>
      </c>
      <c r="M10" s="206" t="s">
        <v>11</v>
      </c>
      <c r="N10" s="206" t="s">
        <v>8</v>
      </c>
      <c r="O10" s="206" t="s">
        <v>9</v>
      </c>
      <c r="P10" s="206" t="s">
        <v>10</v>
      </c>
      <c r="Q10" s="206" t="s">
        <v>11</v>
      </c>
      <c r="R10" s="206" t="s">
        <v>8</v>
      </c>
      <c r="S10" s="206" t="s">
        <v>9</v>
      </c>
      <c r="T10" s="206" t="s">
        <v>10</v>
      </c>
      <c r="U10" s="206" t="s">
        <v>11</v>
      </c>
      <c r="V10" s="206" t="s">
        <v>8</v>
      </c>
      <c r="W10" s="206" t="s">
        <v>9</v>
      </c>
      <c r="X10" s="206" t="s">
        <v>10</v>
      </c>
      <c r="Y10" s="206" t="s">
        <v>11</v>
      </c>
      <c r="Z10" s="206" t="s">
        <v>8</v>
      </c>
      <c r="AA10" s="206" t="s">
        <v>9</v>
      </c>
      <c r="AB10" s="206" t="s">
        <v>10</v>
      </c>
      <c r="AC10" s="206" t="s">
        <v>11</v>
      </c>
      <c r="AD10" s="206" t="s">
        <v>8</v>
      </c>
      <c r="AE10" s="206" t="s">
        <v>9</v>
      </c>
      <c r="AF10" s="206" t="s">
        <v>10</v>
      </c>
      <c r="AG10" s="206" t="s">
        <v>11</v>
      </c>
      <c r="AH10" s="206" t="s">
        <v>8</v>
      </c>
      <c r="AI10" s="206" t="s">
        <v>9</v>
      </c>
      <c r="AJ10" s="206" t="s">
        <v>10</v>
      </c>
      <c r="AK10" s="206" t="s">
        <v>11</v>
      </c>
      <c r="AL10" s="206" t="s">
        <v>8</v>
      </c>
      <c r="AM10" s="206" t="s">
        <v>9</v>
      </c>
      <c r="AN10" s="206" t="s">
        <v>10</v>
      </c>
      <c r="AO10" s="206" t="s">
        <v>11</v>
      </c>
      <c r="AP10" s="206" t="s">
        <v>8</v>
      </c>
      <c r="AQ10" s="206" t="s">
        <v>9</v>
      </c>
      <c r="AR10" s="206" t="s">
        <v>10</v>
      </c>
      <c r="AS10" s="206" t="s">
        <v>11</v>
      </c>
      <c r="AT10" s="206" t="s">
        <v>8</v>
      </c>
      <c r="AU10" s="206" t="s">
        <v>9</v>
      </c>
      <c r="AV10" s="206" t="s">
        <v>10</v>
      </c>
      <c r="AW10" s="206" t="s">
        <v>11</v>
      </c>
      <c r="AX10" s="206" t="s">
        <v>8</v>
      </c>
      <c r="AY10" s="206" t="s">
        <v>9</v>
      </c>
      <c r="AZ10" s="206" t="s">
        <v>10</v>
      </c>
      <c r="BA10" s="206" t="s">
        <v>11</v>
      </c>
      <c r="BB10" s="206" t="s">
        <v>8</v>
      </c>
      <c r="BC10" s="206" t="s">
        <v>9</v>
      </c>
      <c r="BD10" s="206" t="s">
        <v>10</v>
      </c>
      <c r="BE10" s="206" t="s">
        <v>11</v>
      </c>
      <c r="BF10" s="206" t="s">
        <v>8</v>
      </c>
      <c r="BG10" s="206" t="s">
        <v>9</v>
      </c>
      <c r="BH10" s="206" t="s">
        <v>10</v>
      </c>
      <c r="BI10" s="206" t="s">
        <v>11</v>
      </c>
      <c r="BJ10" s="206" t="s">
        <v>8</v>
      </c>
      <c r="BK10" s="206" t="s">
        <v>9</v>
      </c>
      <c r="BL10" s="206" t="s">
        <v>10</v>
      </c>
      <c r="BM10" s="206" t="s">
        <v>11</v>
      </c>
      <c r="BN10" s="206" t="s">
        <v>8</v>
      </c>
      <c r="BO10" s="206" t="s">
        <v>9</v>
      </c>
      <c r="BP10" s="206" t="s">
        <v>10</v>
      </c>
      <c r="BQ10" s="206" t="s">
        <v>11</v>
      </c>
      <c r="BR10" s="206" t="s">
        <v>8</v>
      </c>
      <c r="BS10" s="206" t="s">
        <v>9</v>
      </c>
      <c r="BT10" s="206" t="s">
        <v>10</v>
      </c>
      <c r="BU10" s="206" t="s">
        <v>11</v>
      </c>
      <c r="BV10" s="206" t="s">
        <v>8</v>
      </c>
      <c r="BW10" s="206" t="s">
        <v>9</v>
      </c>
      <c r="BX10" s="206" t="s">
        <v>10</v>
      </c>
      <c r="BY10" s="206" t="s">
        <v>11</v>
      </c>
      <c r="BZ10" s="206" t="s">
        <v>8</v>
      </c>
      <c r="CA10" s="206" t="s">
        <v>9</v>
      </c>
      <c r="CB10" s="206" t="s">
        <v>10</v>
      </c>
      <c r="CC10" s="206" t="s">
        <v>11</v>
      </c>
      <c r="CD10" s="206" t="s">
        <v>8</v>
      </c>
      <c r="CE10" s="206" t="s">
        <v>9</v>
      </c>
      <c r="CF10" s="206" t="s">
        <v>10</v>
      </c>
      <c r="CG10" s="206" t="s">
        <v>11</v>
      </c>
      <c r="CH10" s="206" t="s">
        <v>8</v>
      </c>
      <c r="CI10" s="206" t="s">
        <v>9</v>
      </c>
      <c r="CJ10" s="206" t="s">
        <v>10</v>
      </c>
      <c r="CK10" s="206" t="s">
        <v>11</v>
      </c>
      <c r="CL10" s="206" t="s">
        <v>8</v>
      </c>
      <c r="CM10" s="206" t="s">
        <v>9</v>
      </c>
      <c r="CN10" s="206" t="s">
        <v>10</v>
      </c>
      <c r="CO10" s="206" t="s">
        <v>11</v>
      </c>
      <c r="CP10" s="206" t="s">
        <v>8</v>
      </c>
      <c r="CQ10" s="206" t="s">
        <v>9</v>
      </c>
      <c r="CR10" s="206" t="s">
        <v>10</v>
      </c>
      <c r="CS10" s="206" t="s">
        <v>11</v>
      </c>
      <c r="CT10" s="206" t="s">
        <v>8</v>
      </c>
      <c r="CU10" s="206" t="s">
        <v>9</v>
      </c>
      <c r="CV10" s="206" t="s">
        <v>10</v>
      </c>
      <c r="CW10" s="206" t="s">
        <v>11</v>
      </c>
      <c r="CX10" s="206" t="s">
        <v>8</v>
      </c>
      <c r="CY10" s="206" t="s">
        <v>9</v>
      </c>
      <c r="CZ10" s="206" t="s">
        <v>10</v>
      </c>
      <c r="DA10" s="206" t="s">
        <v>11</v>
      </c>
      <c r="DB10" s="206" t="s">
        <v>8</v>
      </c>
      <c r="DC10" s="206" t="s">
        <v>9</v>
      </c>
      <c r="DD10" s="206" t="s">
        <v>10</v>
      </c>
      <c r="DE10" s="206" t="s">
        <v>11</v>
      </c>
      <c r="DF10" s="206" t="s">
        <v>8</v>
      </c>
      <c r="DG10" s="206" t="s">
        <v>9</v>
      </c>
      <c r="DH10" s="206" t="s">
        <v>10</v>
      </c>
      <c r="DI10" s="206" t="s">
        <v>11</v>
      </c>
      <c r="DJ10" s="206" t="s">
        <v>8</v>
      </c>
      <c r="DK10" s="206" t="s">
        <v>9</v>
      </c>
      <c r="DL10" s="206" t="s">
        <v>10</v>
      </c>
      <c r="DM10" s="206" t="s">
        <v>11</v>
      </c>
      <c r="DN10" s="206" t="s">
        <v>8</v>
      </c>
      <c r="DO10" s="206" t="s">
        <v>9</v>
      </c>
      <c r="DP10" s="206" t="s">
        <v>10</v>
      </c>
      <c r="DQ10" s="206" t="s">
        <v>11</v>
      </c>
      <c r="DR10" s="206" t="s">
        <v>8</v>
      </c>
      <c r="DS10" s="206" t="s">
        <v>9</v>
      </c>
      <c r="DT10" s="206" t="s">
        <v>10</v>
      </c>
      <c r="DU10" s="206" t="s">
        <v>11</v>
      </c>
      <c r="DV10" s="206" t="s">
        <v>8</v>
      </c>
      <c r="DW10" s="206" t="s">
        <v>9</v>
      </c>
      <c r="DX10" s="206" t="s">
        <v>10</v>
      </c>
      <c r="DY10" s="206" t="s">
        <v>11</v>
      </c>
      <c r="DZ10" s="206" t="s">
        <v>8</v>
      </c>
      <c r="EA10" s="206" t="s">
        <v>9</v>
      </c>
      <c r="EB10" s="206" t="s">
        <v>10</v>
      </c>
      <c r="EC10" s="206" t="s">
        <v>11</v>
      </c>
      <c r="ED10" s="206" t="s">
        <v>8</v>
      </c>
      <c r="EE10" s="206" t="s">
        <v>9</v>
      </c>
      <c r="EF10" s="206" t="s">
        <v>10</v>
      </c>
      <c r="EG10" s="206" t="s">
        <v>11</v>
      </c>
      <c r="EH10" s="206" t="s">
        <v>8</v>
      </c>
      <c r="EI10" s="206" t="s">
        <v>9</v>
      </c>
      <c r="EJ10" s="206" t="s">
        <v>10</v>
      </c>
      <c r="EK10" s="206" t="s">
        <v>11</v>
      </c>
      <c r="EL10" s="206" t="s">
        <v>8</v>
      </c>
      <c r="EM10" s="206" t="s">
        <v>9</v>
      </c>
      <c r="EN10" s="206" t="s">
        <v>10</v>
      </c>
      <c r="EO10" s="206" t="s">
        <v>11</v>
      </c>
      <c r="EP10" s="206" t="s">
        <v>8</v>
      </c>
      <c r="EQ10" s="206" t="s">
        <v>9</v>
      </c>
      <c r="ER10" s="206" t="s">
        <v>10</v>
      </c>
      <c r="ES10" s="206" t="s">
        <v>11</v>
      </c>
      <c r="ET10" s="206" t="s">
        <v>8</v>
      </c>
      <c r="EU10" s="206" t="s">
        <v>9</v>
      </c>
      <c r="EV10" s="206" t="s">
        <v>10</v>
      </c>
      <c r="EW10" s="206" t="s">
        <v>11</v>
      </c>
      <c r="EX10" s="206" t="s">
        <v>8</v>
      </c>
      <c r="EY10" s="206" t="s">
        <v>9</v>
      </c>
      <c r="EZ10" s="206" t="s">
        <v>10</v>
      </c>
      <c r="FA10" s="206" t="s">
        <v>11</v>
      </c>
      <c r="FB10" s="206" t="s">
        <v>8</v>
      </c>
      <c r="FC10" s="206" t="s">
        <v>9</v>
      </c>
      <c r="FD10" s="206" t="s">
        <v>10</v>
      </c>
      <c r="FE10" s="206" t="s">
        <v>11</v>
      </c>
      <c r="FF10" s="206" t="s">
        <v>8</v>
      </c>
      <c r="FG10" s="206" t="s">
        <v>9</v>
      </c>
      <c r="FH10" s="206" t="s">
        <v>10</v>
      </c>
      <c r="FI10" s="206" t="s">
        <v>11</v>
      </c>
      <c r="FJ10" s="206" t="s">
        <v>8</v>
      </c>
      <c r="FK10" s="206" t="s">
        <v>9</v>
      </c>
      <c r="FL10" s="206" t="s">
        <v>10</v>
      </c>
      <c r="FM10" s="206" t="s">
        <v>11</v>
      </c>
      <c r="FN10" s="206" t="s">
        <v>8</v>
      </c>
      <c r="FO10" s="206" t="s">
        <v>9</v>
      </c>
      <c r="FP10" s="206" t="s">
        <v>10</v>
      </c>
      <c r="FQ10" s="206" t="s">
        <v>11</v>
      </c>
      <c r="FR10" s="206" t="s">
        <v>8</v>
      </c>
      <c r="FS10" s="206" t="s">
        <v>9</v>
      </c>
      <c r="FT10" s="206" t="s">
        <v>10</v>
      </c>
      <c r="FU10" s="206" t="s">
        <v>11</v>
      </c>
      <c r="FV10" s="206" t="s">
        <v>8</v>
      </c>
      <c r="FW10" s="206" t="s">
        <v>9</v>
      </c>
      <c r="FX10" s="206" t="s">
        <v>10</v>
      </c>
      <c r="FY10" s="206" t="s">
        <v>11</v>
      </c>
      <c r="FZ10" s="206" t="s">
        <v>8</v>
      </c>
      <c r="GA10" s="206" t="s">
        <v>9</v>
      </c>
      <c r="GB10" s="206" t="s">
        <v>10</v>
      </c>
      <c r="GC10" s="206" t="s">
        <v>11</v>
      </c>
      <c r="GD10" s="206" t="s">
        <v>8</v>
      </c>
      <c r="GE10" s="206" t="s">
        <v>9</v>
      </c>
      <c r="GF10" s="206" t="s">
        <v>10</v>
      </c>
      <c r="GG10" s="206" t="s">
        <v>11</v>
      </c>
      <c r="GH10" s="206" t="s">
        <v>8</v>
      </c>
      <c r="GI10" s="206" t="s">
        <v>9</v>
      </c>
      <c r="GJ10" s="206" t="s">
        <v>10</v>
      </c>
      <c r="GK10" s="206" t="s">
        <v>11</v>
      </c>
      <c r="GL10" s="206" t="s">
        <v>8</v>
      </c>
      <c r="GM10" s="206" t="s">
        <v>9</v>
      </c>
      <c r="GN10" s="206" t="s">
        <v>10</v>
      </c>
      <c r="GO10" s="206" t="s">
        <v>11</v>
      </c>
      <c r="GP10" s="206" t="s">
        <v>8</v>
      </c>
      <c r="GQ10" s="206" t="s">
        <v>9</v>
      </c>
      <c r="GR10" s="206" t="s">
        <v>10</v>
      </c>
      <c r="GS10" s="206" t="s">
        <v>11</v>
      </c>
      <c r="GT10" s="206" t="s">
        <v>8</v>
      </c>
      <c r="GU10" s="206" t="s">
        <v>9</v>
      </c>
      <c r="GV10" s="206" t="s">
        <v>10</v>
      </c>
      <c r="GW10" s="206" t="s">
        <v>11</v>
      </c>
      <c r="GX10" s="206" t="s">
        <v>8</v>
      </c>
      <c r="GY10" s="206" t="s">
        <v>9</v>
      </c>
      <c r="GZ10" s="206" t="s">
        <v>10</v>
      </c>
      <c r="HA10" s="206" t="s">
        <v>11</v>
      </c>
      <c r="HB10" s="206" t="s">
        <v>8</v>
      </c>
      <c r="HC10" s="206" t="s">
        <v>9</v>
      </c>
      <c r="HD10" s="206" t="s">
        <v>10</v>
      </c>
      <c r="HE10" s="206" t="s">
        <v>11</v>
      </c>
      <c r="HF10" s="206" t="s">
        <v>8</v>
      </c>
      <c r="HG10" s="206" t="s">
        <v>9</v>
      </c>
      <c r="HH10" s="206" t="s">
        <v>10</v>
      </c>
      <c r="HI10" s="206" t="s">
        <v>11</v>
      </c>
      <c r="HJ10" s="206" t="s">
        <v>8</v>
      </c>
      <c r="HK10" s="206" t="s">
        <v>9</v>
      </c>
      <c r="HL10" s="206" t="s">
        <v>10</v>
      </c>
      <c r="HM10" s="206" t="s">
        <v>11</v>
      </c>
      <c r="HN10" s="206" t="s">
        <v>8</v>
      </c>
      <c r="HO10" s="206" t="s">
        <v>9</v>
      </c>
      <c r="HP10" s="206" t="s">
        <v>10</v>
      </c>
      <c r="HQ10" s="206" t="s">
        <v>11</v>
      </c>
      <c r="HR10" s="206" t="s">
        <v>8</v>
      </c>
      <c r="HS10" s="206" t="s">
        <v>9</v>
      </c>
      <c r="HT10" s="206" t="s">
        <v>10</v>
      </c>
      <c r="HU10" s="206" t="s">
        <v>11</v>
      </c>
      <c r="HV10" s="206" t="s">
        <v>8</v>
      </c>
      <c r="HW10" s="206" t="s">
        <v>9</v>
      </c>
      <c r="HX10" s="206" t="s">
        <v>10</v>
      </c>
      <c r="HY10" s="206" t="s">
        <v>11</v>
      </c>
      <c r="HZ10" s="206" t="s">
        <v>8</v>
      </c>
      <c r="IA10" s="206" t="s">
        <v>9</v>
      </c>
      <c r="IB10" s="206" t="s">
        <v>10</v>
      </c>
      <c r="IC10" s="206" t="s">
        <v>11</v>
      </c>
      <c r="ID10" s="206" t="s">
        <v>8</v>
      </c>
      <c r="IE10" s="206" t="s">
        <v>9</v>
      </c>
      <c r="IF10" s="206" t="s">
        <v>10</v>
      </c>
      <c r="IG10" s="206" t="s">
        <v>11</v>
      </c>
      <c r="IH10" s="206" t="s">
        <v>8</v>
      </c>
      <c r="II10" s="206" t="s">
        <v>9</v>
      </c>
      <c r="IJ10" s="206" t="s">
        <v>10</v>
      </c>
      <c r="IK10" s="206" t="s">
        <v>11</v>
      </c>
      <c r="IL10" s="206" t="s">
        <v>8</v>
      </c>
      <c r="IM10" s="206" t="s">
        <v>9</v>
      </c>
      <c r="IN10" s="206" t="s">
        <v>10</v>
      </c>
      <c r="IO10" s="206" t="s">
        <v>11</v>
      </c>
      <c r="IP10" s="206" t="s">
        <v>8</v>
      </c>
      <c r="IQ10" s="206" t="s">
        <v>9</v>
      </c>
      <c r="IR10" s="206" t="s">
        <v>10</v>
      </c>
      <c r="IS10" s="206" t="s">
        <v>11</v>
      </c>
      <c r="IT10" s="206" t="s">
        <v>8</v>
      </c>
      <c r="IU10" s="206" t="s">
        <v>9</v>
      </c>
      <c r="IV10" s="206" t="s">
        <v>10</v>
      </c>
      <c r="IW10" s="206" t="s">
        <v>11</v>
      </c>
      <c r="IX10" s="206" t="s">
        <v>8</v>
      </c>
      <c r="IY10" s="206" t="s">
        <v>9</v>
      </c>
      <c r="IZ10" s="206" t="s">
        <v>10</v>
      </c>
      <c r="JA10" s="206" t="s">
        <v>11</v>
      </c>
      <c r="JB10" s="206" t="s">
        <v>8</v>
      </c>
      <c r="JC10" s="206" t="s">
        <v>9</v>
      </c>
      <c r="JD10" s="206" t="s">
        <v>10</v>
      </c>
      <c r="JE10" s="206" t="s">
        <v>11</v>
      </c>
      <c r="JF10" s="206" t="s">
        <v>8</v>
      </c>
      <c r="JG10" s="206" t="s">
        <v>9</v>
      </c>
      <c r="JH10" s="206" t="s">
        <v>10</v>
      </c>
      <c r="JI10" s="206" t="s">
        <v>11</v>
      </c>
      <c r="JJ10" s="206" t="s">
        <v>8</v>
      </c>
      <c r="JK10" s="206" t="s">
        <v>9</v>
      </c>
      <c r="JL10" s="206" t="s">
        <v>10</v>
      </c>
      <c r="JM10" s="206" t="s">
        <v>11</v>
      </c>
    </row>
    <row r="11" spans="1:276" ht="21" hidden="1" customHeight="1" thickBot="1" x14ac:dyDescent="0.25">
      <c r="A11" s="209"/>
      <c r="B11" s="210"/>
      <c r="C11" s="462"/>
      <c r="D11" s="463"/>
      <c r="E11" s="463"/>
      <c r="F11" s="463"/>
      <c r="G11" s="463"/>
      <c r="H11" s="463"/>
      <c r="I11" s="464"/>
      <c r="J11" s="210"/>
      <c r="K11" s="443" t="s">
        <v>56</v>
      </c>
      <c r="L11" s="444"/>
      <c r="M11" s="445"/>
      <c r="N11" s="210"/>
      <c r="O11" s="443" t="s">
        <v>56</v>
      </c>
      <c r="P11" s="444"/>
      <c r="Q11" s="445"/>
      <c r="R11" s="210"/>
      <c r="S11" s="443" t="s">
        <v>56</v>
      </c>
      <c r="T11" s="444"/>
      <c r="U11" s="445"/>
      <c r="V11" s="210"/>
      <c r="W11" s="443" t="s">
        <v>56</v>
      </c>
      <c r="X11" s="444"/>
      <c r="Y11" s="445"/>
      <c r="Z11" s="210"/>
      <c r="AA11" s="443" t="s">
        <v>56</v>
      </c>
      <c r="AB11" s="444"/>
      <c r="AC11" s="445"/>
      <c r="AD11" s="210"/>
      <c r="AE11" s="443" t="s">
        <v>57</v>
      </c>
      <c r="AF11" s="444"/>
      <c r="AG11" s="445"/>
      <c r="AH11" s="210"/>
      <c r="AI11" s="443" t="s">
        <v>57</v>
      </c>
      <c r="AJ11" s="444"/>
      <c r="AK11" s="445"/>
      <c r="AL11" s="210"/>
      <c r="AM11" s="443" t="s">
        <v>57</v>
      </c>
      <c r="AN11" s="444"/>
      <c r="AO11" s="445"/>
      <c r="AP11" s="210"/>
      <c r="AQ11" s="443" t="s">
        <v>57</v>
      </c>
      <c r="AR11" s="444"/>
      <c r="AS11" s="445"/>
      <c r="AT11" s="210"/>
      <c r="AU11" s="443" t="s">
        <v>57</v>
      </c>
      <c r="AV11" s="444"/>
      <c r="AW11" s="445"/>
      <c r="AX11" s="210"/>
      <c r="AY11" s="443" t="s">
        <v>57</v>
      </c>
      <c r="AZ11" s="444"/>
      <c r="BA11" s="445"/>
      <c r="BB11" s="210"/>
      <c r="BC11" s="443" t="s">
        <v>57</v>
      </c>
      <c r="BD11" s="444"/>
      <c r="BE11" s="445"/>
      <c r="BF11" s="210"/>
      <c r="BG11" s="443" t="s">
        <v>57</v>
      </c>
      <c r="BH11" s="444"/>
      <c r="BI11" s="445"/>
      <c r="BJ11" s="210"/>
      <c r="BK11" s="443" t="s">
        <v>57</v>
      </c>
      <c r="BL11" s="444"/>
      <c r="BM11" s="445"/>
      <c r="BN11" s="210"/>
      <c r="BO11" s="443" t="s">
        <v>57</v>
      </c>
      <c r="BP11" s="444"/>
      <c r="BQ11" s="445"/>
      <c r="BR11" s="210"/>
      <c r="BS11" s="443" t="s">
        <v>58</v>
      </c>
      <c r="BT11" s="444"/>
      <c r="BU11" s="445"/>
      <c r="BV11" s="210"/>
      <c r="BW11" s="443" t="s">
        <v>58</v>
      </c>
      <c r="BX11" s="444"/>
      <c r="BY11" s="445"/>
      <c r="BZ11" s="210"/>
      <c r="CA11" s="443" t="s">
        <v>58</v>
      </c>
      <c r="CB11" s="444"/>
      <c r="CC11" s="445"/>
      <c r="CD11" s="210"/>
      <c r="CE11" s="210"/>
      <c r="CF11" s="210"/>
      <c r="CG11" s="210"/>
      <c r="CH11" s="210"/>
      <c r="CI11" s="443" t="s">
        <v>58</v>
      </c>
      <c r="CJ11" s="444"/>
      <c r="CK11" s="445"/>
      <c r="CL11" s="210"/>
      <c r="CM11" s="443" t="s">
        <v>58</v>
      </c>
      <c r="CN11" s="444"/>
      <c r="CO11" s="445"/>
      <c r="CP11" s="210"/>
      <c r="CQ11" s="443" t="s">
        <v>58</v>
      </c>
      <c r="CR11" s="444"/>
      <c r="CS11" s="445"/>
      <c r="CT11" s="210"/>
      <c r="CU11" s="443" t="s">
        <v>58</v>
      </c>
      <c r="CV11" s="444"/>
      <c r="CW11" s="445"/>
      <c r="CX11" s="210"/>
      <c r="CY11" s="443" t="s">
        <v>61</v>
      </c>
      <c r="CZ11" s="444"/>
      <c r="DA11" s="445"/>
      <c r="DB11" s="210"/>
      <c r="DC11" s="443" t="s">
        <v>61</v>
      </c>
      <c r="DD11" s="444"/>
      <c r="DE11" s="445"/>
      <c r="DF11" s="210"/>
      <c r="DG11" s="443" t="s">
        <v>61</v>
      </c>
      <c r="DH11" s="444"/>
      <c r="DI11" s="445"/>
      <c r="DJ11" s="210"/>
      <c r="DK11" s="443" t="s">
        <v>61</v>
      </c>
      <c r="DL11" s="444"/>
      <c r="DM11" s="445"/>
      <c r="DN11" s="210"/>
      <c r="DO11" s="443" t="s">
        <v>61</v>
      </c>
      <c r="DP11" s="444"/>
      <c r="DQ11" s="445"/>
      <c r="DR11" s="210"/>
      <c r="DS11" s="443" t="s">
        <v>61</v>
      </c>
      <c r="DT11" s="444"/>
      <c r="DU11" s="445"/>
      <c r="DV11" s="210"/>
      <c r="DW11" s="443" t="s">
        <v>61</v>
      </c>
      <c r="DX11" s="444"/>
      <c r="DY11" s="445"/>
      <c r="DZ11" s="210"/>
      <c r="EA11" s="443" t="s">
        <v>61</v>
      </c>
      <c r="EB11" s="444"/>
      <c r="EC11" s="445"/>
      <c r="ED11" s="210"/>
      <c r="EE11" s="443" t="s">
        <v>61</v>
      </c>
      <c r="EF11" s="444"/>
      <c r="EG11" s="445"/>
      <c r="EH11" s="210"/>
      <c r="EI11" s="443" t="s">
        <v>61</v>
      </c>
      <c r="EJ11" s="444"/>
      <c r="EK11" s="445"/>
      <c r="EL11" s="210"/>
      <c r="EM11" s="443" t="s">
        <v>61</v>
      </c>
      <c r="EN11" s="444"/>
      <c r="EO11" s="445"/>
      <c r="EP11" s="210"/>
      <c r="EQ11" s="443" t="s">
        <v>61</v>
      </c>
      <c r="ER11" s="444"/>
      <c r="ES11" s="445"/>
      <c r="ET11" s="210"/>
      <c r="EU11" s="443" t="s">
        <v>61</v>
      </c>
      <c r="EV11" s="444"/>
      <c r="EW11" s="445"/>
      <c r="EX11" s="210"/>
      <c r="EY11" s="443" t="s">
        <v>61</v>
      </c>
      <c r="EZ11" s="444"/>
      <c r="FA11" s="445"/>
      <c r="FB11" s="210"/>
      <c r="FC11" s="443" t="s">
        <v>61</v>
      </c>
      <c r="FD11" s="444"/>
      <c r="FE11" s="445"/>
      <c r="FF11" s="210"/>
      <c r="FG11" s="443" t="s">
        <v>61</v>
      </c>
      <c r="FH11" s="444"/>
      <c r="FI11" s="445"/>
      <c r="FJ11" s="210"/>
      <c r="FK11" s="443" t="s">
        <v>61</v>
      </c>
      <c r="FL11" s="444"/>
      <c r="FM11" s="445"/>
      <c r="FN11" s="210"/>
      <c r="FO11" s="443" t="s">
        <v>61</v>
      </c>
      <c r="FP11" s="444"/>
      <c r="FQ11" s="445"/>
      <c r="FR11" s="210"/>
      <c r="FS11" s="210"/>
      <c r="FT11" s="210"/>
      <c r="FU11" s="210"/>
      <c r="FV11" s="210"/>
      <c r="FW11" s="443" t="s">
        <v>61</v>
      </c>
      <c r="FX11" s="444"/>
      <c r="FY11" s="445"/>
      <c r="FZ11" s="210"/>
      <c r="GA11" s="210"/>
      <c r="GB11" s="210"/>
      <c r="GC11" s="210"/>
      <c r="GD11" s="210"/>
      <c r="GE11" s="210"/>
      <c r="GF11" s="210"/>
      <c r="GG11" s="210"/>
      <c r="GH11" s="210"/>
      <c r="GI11" s="210"/>
      <c r="GJ11" s="210"/>
      <c r="GK11" s="210"/>
      <c r="GL11" s="210"/>
      <c r="GM11" s="210"/>
      <c r="GN11" s="210"/>
      <c r="GO11" s="210"/>
      <c r="GP11" s="210"/>
      <c r="GQ11" s="443" t="s">
        <v>59</v>
      </c>
      <c r="GR11" s="444"/>
      <c r="GS11" s="445"/>
      <c r="GT11" s="210"/>
      <c r="GU11" s="443" t="s">
        <v>59</v>
      </c>
      <c r="GV11" s="444"/>
      <c r="GW11" s="445"/>
      <c r="GX11" s="210"/>
      <c r="GY11" s="443" t="s">
        <v>59</v>
      </c>
      <c r="GZ11" s="444"/>
      <c r="HA11" s="445"/>
      <c r="HB11" s="210"/>
      <c r="HC11" s="443" t="s">
        <v>60</v>
      </c>
      <c r="HD11" s="444"/>
      <c r="HE11" s="445"/>
      <c r="HF11" s="210"/>
      <c r="HG11" s="461" t="s">
        <v>63</v>
      </c>
      <c r="HH11" s="444"/>
      <c r="HI11" s="445"/>
      <c r="HJ11" s="210"/>
      <c r="HK11" s="210"/>
      <c r="HL11" s="210"/>
      <c r="HM11" s="210"/>
      <c r="HN11" s="210"/>
      <c r="HO11" s="443" t="s">
        <v>65</v>
      </c>
      <c r="HP11" s="444"/>
      <c r="HQ11" s="445"/>
      <c r="HR11" s="210"/>
      <c r="HS11" s="443" t="s">
        <v>65</v>
      </c>
      <c r="HT11" s="444"/>
      <c r="HU11" s="445"/>
      <c r="HV11" s="210"/>
      <c r="HW11" s="443" t="s">
        <v>57</v>
      </c>
      <c r="HX11" s="444"/>
      <c r="HY11" s="445"/>
      <c r="HZ11" s="210"/>
      <c r="IA11" s="443" t="s">
        <v>64</v>
      </c>
      <c r="IB11" s="444"/>
      <c r="IC11" s="445"/>
      <c r="ID11" s="210"/>
      <c r="IE11" s="443" t="s">
        <v>59</v>
      </c>
      <c r="IF11" s="444"/>
      <c r="IG11" s="445"/>
      <c r="IH11" s="210"/>
      <c r="II11" s="443" t="s">
        <v>64</v>
      </c>
      <c r="IJ11" s="444"/>
      <c r="IK11" s="445"/>
      <c r="IL11" s="210"/>
      <c r="IM11" s="443" t="s">
        <v>66</v>
      </c>
      <c r="IN11" s="444"/>
      <c r="IO11" s="445"/>
      <c r="IP11" s="210"/>
      <c r="IQ11" s="443" t="s">
        <v>66</v>
      </c>
      <c r="IR11" s="444"/>
      <c r="IS11" s="445"/>
      <c r="IT11" s="210"/>
      <c r="IU11" s="443" t="s">
        <v>66</v>
      </c>
      <c r="IV11" s="444"/>
      <c r="IW11" s="445"/>
      <c r="IX11" s="210"/>
      <c r="IY11" s="443" t="s">
        <v>62</v>
      </c>
      <c r="IZ11" s="444"/>
      <c r="JA11" s="445"/>
      <c r="JB11" s="210"/>
      <c r="JC11" s="443" t="s">
        <v>62</v>
      </c>
      <c r="JD11" s="444"/>
      <c r="JE11" s="445"/>
      <c r="JF11" s="210"/>
      <c r="JG11" s="443" t="s">
        <v>62</v>
      </c>
      <c r="JH11" s="444"/>
      <c r="JI11" s="445"/>
      <c r="JJ11" s="210"/>
      <c r="JK11" s="443" t="s">
        <v>62</v>
      </c>
      <c r="JL11" s="444"/>
      <c r="JM11" s="445"/>
      <c r="JO11" s="27"/>
      <c r="JP11" s="27"/>
    </row>
    <row r="12" spans="1:276" s="9" customFormat="1" ht="25.15" customHeight="1" thickBot="1" x14ac:dyDescent="0.3">
      <c r="A12" s="8"/>
      <c r="B12" s="440"/>
      <c r="C12" s="441"/>
      <c r="D12" s="441"/>
      <c r="E12" s="441"/>
      <c r="F12" s="441"/>
      <c r="G12" s="441"/>
      <c r="H12" s="441"/>
      <c r="I12" s="442"/>
      <c r="J12" s="441" t="s">
        <v>240</v>
      </c>
      <c r="K12" s="441"/>
      <c r="L12" s="441"/>
      <c r="M12" s="442"/>
      <c r="N12" s="440" t="s">
        <v>241</v>
      </c>
      <c r="O12" s="441"/>
      <c r="P12" s="441"/>
      <c r="Q12" s="442"/>
      <c r="R12" s="440" t="s">
        <v>242</v>
      </c>
      <c r="S12" s="441"/>
      <c r="T12" s="441"/>
      <c r="U12" s="442"/>
      <c r="V12" s="440" t="s">
        <v>243</v>
      </c>
      <c r="W12" s="441"/>
      <c r="X12" s="441"/>
      <c r="Y12" s="442"/>
      <c r="Z12" s="440" t="s">
        <v>244</v>
      </c>
      <c r="AA12" s="441"/>
      <c r="AB12" s="441"/>
      <c r="AC12" s="442"/>
      <c r="AD12" s="440" t="s">
        <v>245</v>
      </c>
      <c r="AE12" s="441"/>
      <c r="AF12" s="441"/>
      <c r="AG12" s="442"/>
      <c r="AH12" s="440" t="s">
        <v>246</v>
      </c>
      <c r="AI12" s="441"/>
      <c r="AJ12" s="441"/>
      <c r="AK12" s="442"/>
      <c r="AL12" s="440" t="s">
        <v>247</v>
      </c>
      <c r="AM12" s="441"/>
      <c r="AN12" s="441"/>
      <c r="AO12" s="442"/>
      <c r="AP12" s="440" t="s">
        <v>248</v>
      </c>
      <c r="AQ12" s="441"/>
      <c r="AR12" s="441"/>
      <c r="AS12" s="442"/>
      <c r="AT12" s="440" t="s">
        <v>249</v>
      </c>
      <c r="AU12" s="441"/>
      <c r="AV12" s="441"/>
      <c r="AW12" s="442"/>
      <c r="AX12" s="440" t="s">
        <v>250</v>
      </c>
      <c r="AY12" s="441"/>
      <c r="AZ12" s="441"/>
      <c r="BA12" s="442"/>
      <c r="BB12" s="440" t="s">
        <v>251</v>
      </c>
      <c r="BC12" s="441"/>
      <c r="BD12" s="441"/>
      <c r="BE12" s="442"/>
      <c r="BF12" s="440" t="s">
        <v>252</v>
      </c>
      <c r="BG12" s="441"/>
      <c r="BH12" s="441"/>
      <c r="BI12" s="442"/>
      <c r="BJ12" s="440" t="s">
        <v>253</v>
      </c>
      <c r="BK12" s="441"/>
      <c r="BL12" s="441"/>
      <c r="BM12" s="442"/>
      <c r="BN12" s="440" t="s">
        <v>254</v>
      </c>
      <c r="BO12" s="441"/>
      <c r="BP12" s="441"/>
      <c r="BQ12" s="442"/>
      <c r="BR12" s="440" t="s">
        <v>255</v>
      </c>
      <c r="BS12" s="441"/>
      <c r="BT12" s="441"/>
      <c r="BU12" s="442"/>
      <c r="BV12" s="440" t="s">
        <v>256</v>
      </c>
      <c r="BW12" s="441"/>
      <c r="BX12" s="441"/>
      <c r="BY12" s="442"/>
      <c r="BZ12" s="440" t="s">
        <v>257</v>
      </c>
      <c r="CA12" s="441"/>
      <c r="CB12" s="441"/>
      <c r="CC12" s="442"/>
      <c r="CD12" s="440" t="s">
        <v>258</v>
      </c>
      <c r="CE12" s="441"/>
      <c r="CF12" s="441"/>
      <c r="CG12" s="442"/>
      <c r="CH12" s="440" t="s">
        <v>259</v>
      </c>
      <c r="CI12" s="441"/>
      <c r="CJ12" s="441"/>
      <c r="CK12" s="442"/>
      <c r="CL12" s="440" t="s">
        <v>260</v>
      </c>
      <c r="CM12" s="441"/>
      <c r="CN12" s="441"/>
      <c r="CO12" s="442"/>
      <c r="CP12" s="440" t="s">
        <v>261</v>
      </c>
      <c r="CQ12" s="441"/>
      <c r="CR12" s="441"/>
      <c r="CS12" s="442"/>
      <c r="CT12" s="440" t="s">
        <v>262</v>
      </c>
      <c r="CU12" s="441"/>
      <c r="CV12" s="441"/>
      <c r="CW12" s="442"/>
      <c r="CX12" s="440" t="s">
        <v>263</v>
      </c>
      <c r="CY12" s="441"/>
      <c r="CZ12" s="441"/>
      <c r="DA12" s="442"/>
      <c r="DB12" s="440" t="s">
        <v>264</v>
      </c>
      <c r="DC12" s="441"/>
      <c r="DD12" s="441"/>
      <c r="DE12" s="442"/>
      <c r="DF12" s="440" t="s">
        <v>265</v>
      </c>
      <c r="DG12" s="441"/>
      <c r="DH12" s="441"/>
      <c r="DI12" s="442"/>
      <c r="DJ12" s="440" t="s">
        <v>266</v>
      </c>
      <c r="DK12" s="441"/>
      <c r="DL12" s="441"/>
      <c r="DM12" s="442"/>
      <c r="DN12" s="440" t="s">
        <v>267</v>
      </c>
      <c r="DO12" s="441"/>
      <c r="DP12" s="441"/>
      <c r="DQ12" s="442"/>
      <c r="DR12" s="440" t="s">
        <v>268</v>
      </c>
      <c r="DS12" s="441"/>
      <c r="DT12" s="441"/>
      <c r="DU12" s="442"/>
      <c r="DV12" s="440" t="s">
        <v>269</v>
      </c>
      <c r="DW12" s="441"/>
      <c r="DX12" s="441"/>
      <c r="DY12" s="442"/>
      <c r="DZ12" s="440" t="s">
        <v>270</v>
      </c>
      <c r="EA12" s="441"/>
      <c r="EB12" s="441"/>
      <c r="EC12" s="442"/>
      <c r="ED12" s="440" t="s">
        <v>271</v>
      </c>
      <c r="EE12" s="441"/>
      <c r="EF12" s="441"/>
      <c r="EG12" s="442"/>
      <c r="EH12" s="440" t="s">
        <v>272</v>
      </c>
      <c r="EI12" s="441"/>
      <c r="EJ12" s="441"/>
      <c r="EK12" s="442"/>
      <c r="EL12" s="440" t="s">
        <v>273</v>
      </c>
      <c r="EM12" s="441"/>
      <c r="EN12" s="441"/>
      <c r="EO12" s="442"/>
      <c r="EP12" s="440" t="s">
        <v>274</v>
      </c>
      <c r="EQ12" s="441"/>
      <c r="ER12" s="441"/>
      <c r="ES12" s="442"/>
      <c r="ET12" s="440" t="s">
        <v>275</v>
      </c>
      <c r="EU12" s="441"/>
      <c r="EV12" s="441"/>
      <c r="EW12" s="442"/>
      <c r="EX12" s="440" t="s">
        <v>276</v>
      </c>
      <c r="EY12" s="441"/>
      <c r="EZ12" s="441"/>
      <c r="FA12" s="442"/>
      <c r="FB12" s="440" t="s">
        <v>277</v>
      </c>
      <c r="FC12" s="441"/>
      <c r="FD12" s="441"/>
      <c r="FE12" s="442"/>
      <c r="FF12" s="440" t="s">
        <v>278</v>
      </c>
      <c r="FG12" s="441"/>
      <c r="FH12" s="441"/>
      <c r="FI12" s="442"/>
      <c r="FJ12" s="440" t="s">
        <v>279</v>
      </c>
      <c r="FK12" s="441"/>
      <c r="FL12" s="441"/>
      <c r="FM12" s="442"/>
      <c r="FN12" s="440" t="s">
        <v>280</v>
      </c>
      <c r="FO12" s="441"/>
      <c r="FP12" s="441"/>
      <c r="FQ12" s="442"/>
      <c r="FR12" s="440" t="s">
        <v>281</v>
      </c>
      <c r="FS12" s="441"/>
      <c r="FT12" s="441"/>
      <c r="FU12" s="442"/>
      <c r="FV12" s="440" t="s">
        <v>282</v>
      </c>
      <c r="FW12" s="441"/>
      <c r="FX12" s="441"/>
      <c r="FY12" s="442"/>
      <c r="FZ12" s="440" t="s">
        <v>283</v>
      </c>
      <c r="GA12" s="441"/>
      <c r="GB12" s="441"/>
      <c r="GC12" s="442"/>
      <c r="GD12" s="440" t="s">
        <v>284</v>
      </c>
      <c r="GE12" s="441"/>
      <c r="GF12" s="441"/>
      <c r="GG12" s="442"/>
      <c r="GH12" s="440" t="s">
        <v>285</v>
      </c>
      <c r="GI12" s="441"/>
      <c r="GJ12" s="441"/>
      <c r="GK12" s="442"/>
      <c r="GL12" s="440" t="s">
        <v>286</v>
      </c>
      <c r="GM12" s="441"/>
      <c r="GN12" s="441"/>
      <c r="GO12" s="442"/>
      <c r="GP12" s="440" t="s">
        <v>287</v>
      </c>
      <c r="GQ12" s="441"/>
      <c r="GR12" s="441"/>
      <c r="GS12" s="442"/>
      <c r="GT12" s="440" t="s">
        <v>288</v>
      </c>
      <c r="GU12" s="441"/>
      <c r="GV12" s="441"/>
      <c r="GW12" s="442"/>
      <c r="GX12" s="440" t="s">
        <v>289</v>
      </c>
      <c r="GY12" s="441"/>
      <c r="GZ12" s="441"/>
      <c r="HA12" s="442"/>
      <c r="HB12" s="440" t="s">
        <v>290</v>
      </c>
      <c r="HC12" s="441"/>
      <c r="HD12" s="441"/>
      <c r="HE12" s="442"/>
      <c r="HF12" s="440" t="s">
        <v>291</v>
      </c>
      <c r="HG12" s="441"/>
      <c r="HH12" s="441"/>
      <c r="HI12" s="442"/>
      <c r="HJ12" s="440" t="s">
        <v>292</v>
      </c>
      <c r="HK12" s="441"/>
      <c r="HL12" s="441"/>
      <c r="HM12" s="442"/>
      <c r="HN12" s="440" t="s">
        <v>293</v>
      </c>
      <c r="HO12" s="441"/>
      <c r="HP12" s="441"/>
      <c r="HQ12" s="442"/>
      <c r="HR12" s="440" t="s">
        <v>294</v>
      </c>
      <c r="HS12" s="441"/>
      <c r="HT12" s="441"/>
      <c r="HU12" s="442"/>
      <c r="HV12" s="440" t="s">
        <v>295</v>
      </c>
      <c r="HW12" s="441"/>
      <c r="HX12" s="441"/>
      <c r="HY12" s="442"/>
      <c r="HZ12" s="440" t="s">
        <v>296</v>
      </c>
      <c r="IA12" s="441"/>
      <c r="IB12" s="441"/>
      <c r="IC12" s="442"/>
      <c r="ID12" s="64"/>
      <c r="IE12" s="440" t="s">
        <v>297</v>
      </c>
      <c r="IF12" s="441"/>
      <c r="IG12" s="442"/>
      <c r="IH12" s="440" t="s">
        <v>298</v>
      </c>
      <c r="II12" s="441"/>
      <c r="IJ12" s="441"/>
      <c r="IK12" s="442"/>
      <c r="IL12" s="437" t="s">
        <v>299</v>
      </c>
      <c r="IM12" s="438"/>
      <c r="IN12" s="438"/>
      <c r="IO12" s="439"/>
      <c r="IP12" s="437" t="s">
        <v>300</v>
      </c>
      <c r="IQ12" s="438"/>
      <c r="IR12" s="438"/>
      <c r="IS12" s="439"/>
      <c r="IT12" s="440" t="s">
        <v>301</v>
      </c>
      <c r="IU12" s="441"/>
      <c r="IV12" s="441"/>
      <c r="IW12" s="442"/>
      <c r="IX12" s="440" t="s">
        <v>302</v>
      </c>
      <c r="IY12" s="441"/>
      <c r="IZ12" s="441"/>
      <c r="JA12" s="442"/>
      <c r="JB12" s="440" t="s">
        <v>303</v>
      </c>
      <c r="JC12" s="441"/>
      <c r="JD12" s="441"/>
      <c r="JE12" s="442"/>
      <c r="JF12" s="440" t="s">
        <v>304</v>
      </c>
      <c r="JG12" s="441"/>
      <c r="JH12" s="441"/>
      <c r="JI12" s="442"/>
      <c r="JJ12" s="440" t="s">
        <v>305</v>
      </c>
      <c r="JK12" s="441"/>
      <c r="JL12" s="441"/>
      <c r="JM12" s="442"/>
      <c r="JO12" s="27"/>
      <c r="JP12" s="27"/>
    </row>
    <row r="13" spans="1:276" s="193" customFormat="1" ht="21.75" customHeight="1" thickBot="1" x14ac:dyDescent="0.3">
      <c r="A13" s="211" t="s">
        <v>12</v>
      </c>
      <c r="B13" s="212">
        <f>J13+N13+R13+V13+AD13+AL13+AX13+HV13+BF13+BJ13+AP13+BN13+BV13+CD13+BZ13+CH13+CP13+CT13+CX13+DB13+DF13+DJ13+DV13+ED13+EH13+ET13+EX13+FF13+FN13+FR13+FZ13+GD13+GH13+GL13+GP13+GT13+GX13+HB13+HF13+HJ13+HR13+HZ13+ID13+IH13+IT13+IX13+JF13+JJ13+FJ13+IL13+IP13+DZ13+JB13+Z13+AH13+BB13+FV13+AT13+DR13+BR13+CL13+EP13+EL13+HN13+DN13+FB13</f>
        <v>96148.977599999998</v>
      </c>
      <c r="C13" s="212">
        <f>K13+O13+S13+W13+AE13+AM13+AY13+HW13+BG13+BK13+AQ13+BO13+BW13+CE13+CA13+CI13+CQ13+CU13+CY13+DC13+DG13+DK13+DW13+EE13+EI13+EU13+EY13+FG13+FO13+FS13+GA13+GE13+GI13+GM13+GQ13+GU13+GY13+HC13+HG13+HK13+HS13+IA13+IE13+II13+IU13+IY13+JG13+JK13+FK13+IM13+IQ13+EA13+JC13+AA13+AI13+BC13+FW13+AU13+DS13+BS13+CM13+EQ13+EM13+HO13+DO13+FC13</f>
        <v>112650.48618999997</v>
      </c>
      <c r="D13" s="212">
        <f>L13+P13+T13+X13+AF13+AN13+AZ13+HX13+BH13+BL13+AR13+BP13+BX13+CF13+CB13+CJ13+CR13+CV13+CZ13+DD13+DH13+DL13+DX13+EF13+EJ13+EV13+EZ13+FH13+FP13+FT13+GB13+GF13+GJ13+GN13+GR13+GV13+GZ13+HD13+HH13+HL13+HT13+IB13+IF13+IJ13+IV13+IZ13+JH13+JL13+FL13+IN13+IR13+EB13+JD13+AB13+AJ13+BD13+FX13+AV13+DT13+BT13+CN13+ER13+EN13+HP13+DP13+FD13</f>
        <v>101663.04819999998</v>
      </c>
      <c r="E13" s="213" t="e">
        <f>M13+Q13+#REF!+#REF!+#REF!+U13+Y13+AG13+#REF!+#REF!+AO13+BA13+HY13+BI13+BM13+AS13+BQ13+#REF!+BY13+#REF!+CG13+#REF!+#REF!+CC13+#REF!+#REF!+CK13+#REF!+#REF!+CS13+#REF!+CW13+DA13+DE13+DI13+#REF!+#REF!+DM13+DY13+EG13+EK13+EW13+FA13+#REF!+FI13+FQ13+FU13+GC13+GG13+GK13+GO13+GS13+GW13+HA13+#REF!+HE13+HI13+HM13+#REF!+HU13+IC13+IG13+IK13+IW13+JA13+JI13+JM13+FM13+IO13+IS13+EC13+JE13+#REF!+AC13</f>
        <v>#REF!</v>
      </c>
      <c r="F13" s="214" t="e">
        <f>O13+#REF!+#REF!+#REF!+S13+W13+AA13+#REF!+#REF!+AM13+AY13+AQ13+IA13+BK13+BO13+#REF!+#REF!+BW13+#REF!+CA13+#REF!+#REF!+#REF!+CE13+#REF!+CI13+#REF!+#REF!+CQ13+#REF!+CU13+CY13+DC13+DG13+#REF!+#REF!+DK13+DW13+EA13+EI13+EU13+EY13+#REF!+FG13+FK13+FS13+FW13+GE13+GI13+GM13+GQ13+GU13+GY13+#REF!+HC13+HG13+HK13+#REF!+HS13+HW13+IE13+II13+IM13+IY13+JC13+JK13+JN13+FO13+IQ13+IU13+EE13+JG13+BG13+AE13</f>
        <v>#REF!</v>
      </c>
      <c r="G13" s="214" t="e">
        <f>P13+#REF!+#REF!+#REF!+T13+X13+AB13+#REF!+#REF!+AN13+AZ13+AR13+IB13+BL13+BP13+#REF!+#REF!+BX13+#REF!+CB13+#REF!+#REF!+#REF!+CF13+#REF!+CJ13+#REF!+#REF!+CR13+#REF!+CV13+CZ13+DD13+DH13+#REF!+#REF!+DL13+DX13+EB13+EJ13+EV13+EZ13+#REF!+FH13+FL13+FT13+FX13+GF13+GJ13+GN13+GR13+GV13+GZ13+#REF!+HD13+HH13+HL13+#REF!+HT13+HX13+IF13+IJ13+IN13+IZ13+JD13+JL13+JO13+FP13+IR13+IV13+EF13+JH13+BH13+AF13</f>
        <v>#REF!</v>
      </c>
      <c r="H13" s="214" t="e">
        <f>Q13+#REF!+#REF!+#REF!+U13+Y13+AC13+#REF!+#REF!+AO13+BA13+AS13+IC13+BM13+BQ13+#REF!+#REF!+BY13+#REF!+CC13+#REF!+#REF!+#REF!+CG13+#REF!+CK13+#REF!+#REF!+CS13+#REF!+CW13+DA13+DE13+DI13+#REF!+#REF!+DM13+DY13+EC13+EK13+EW13+FA13+#REF!+FI13+FM13+FU13+FY13+GG13+GK13+GO13+GS13+GW13+HA13+#REF!+HE13+HI13+HM13+#REF!+HU13+HY13+IG13+IK13+IO13+JA13+JE13+JM13+JP13+FQ13+IS13+IW13+EG13+JI13+BI13+AG13</f>
        <v>#REF!</v>
      </c>
      <c r="I13" s="215">
        <f t="shared" ref="I13:I30" si="0">IF(ISERROR(D13/C13*100),,D13/C13*100)</f>
        <v>90.246435358061191</v>
      </c>
      <c r="J13" s="212">
        <v>0</v>
      </c>
      <c r="K13" s="216">
        <f>'[4]Проверочная  таблица'!DY13/1000</f>
        <v>0</v>
      </c>
      <c r="L13" s="216">
        <f>'[4]Проверочная  таблица'!EC13/1000</f>
        <v>0</v>
      </c>
      <c r="M13" s="217">
        <f>IF(ISERROR(L13/K13*100),,L13/K13*100)</f>
        <v>0</v>
      </c>
      <c r="N13" s="212">
        <v>0</v>
      </c>
      <c r="O13" s="218">
        <f>'[4]Проверочная  таблица'!DZ13/1000</f>
        <v>0</v>
      </c>
      <c r="P13" s="216">
        <f>'[4]Проверочная  таблица'!ED13/1000</f>
        <v>0</v>
      </c>
      <c r="Q13" s="217">
        <f>IF(ISERROR(P13/O13*100),,P13/O13*100)</f>
        <v>0</v>
      </c>
      <c r="R13" s="212"/>
      <c r="S13" s="216">
        <f>'[4]Проверочная  таблица'!SZ13/1000</f>
        <v>0</v>
      </c>
      <c r="T13" s="216">
        <f>'[4]Проверочная  таблица'!TC13/1000</f>
        <v>0</v>
      </c>
      <c r="U13" s="217">
        <f t="shared" ref="U13:U31" si="1">IF(ISERROR(T13/S13*100),,T13/S13*100)</f>
        <v>0</v>
      </c>
      <c r="V13" s="212">
        <v>217.78107</v>
      </c>
      <c r="W13" s="216">
        <f>('[4]Прочая  субсидия_МР  и  ГО'!F8)/1000</f>
        <v>217.78107</v>
      </c>
      <c r="X13" s="216">
        <f>('[4]Прочая  субсидия_МР  и  ГО'!G8)/1000</f>
        <v>217.78107</v>
      </c>
      <c r="Y13" s="217">
        <f>IF(ISERROR(X13/W13*100),,X13/W13*100)</f>
        <v>100</v>
      </c>
      <c r="Z13" s="212">
        <v>0</v>
      </c>
      <c r="AA13" s="216">
        <f>'[4]Прочая  субсидия_МР  и  ГО'!H8/1000</f>
        <v>0</v>
      </c>
      <c r="AB13" s="216">
        <f>'[4]Прочая  субсидия_МР  и  ГО'!I8/1000</f>
        <v>0</v>
      </c>
      <c r="AC13" s="217">
        <f>IF(ISERROR(AB13/AA13*100),,AB13/AA13*100)</f>
        <v>0</v>
      </c>
      <c r="AD13" s="212">
        <v>0</v>
      </c>
      <c r="AE13" s="216">
        <f>('[4]Проверочная  таблица'!ET13+'[4]Проверочная  таблица'!EU13)/1000</f>
        <v>0</v>
      </c>
      <c r="AF13" s="216">
        <f>('[4]Проверочная  таблица'!EX13+'[4]Проверочная  таблица'!EY13)/1000</f>
        <v>0</v>
      </c>
      <c r="AG13" s="217">
        <f>IF(ISERROR(AF13/AE13*100),,AF13/AE13*100)</f>
        <v>0</v>
      </c>
      <c r="AH13" s="212">
        <v>0</v>
      </c>
      <c r="AI13" s="216">
        <f>'[4]Проверочная  таблица'!ES13/1000</f>
        <v>0</v>
      </c>
      <c r="AJ13" s="216">
        <f>'[4]Проверочная  таблица'!EW13/1000</f>
        <v>0</v>
      </c>
      <c r="AK13" s="217">
        <f>IF(ISERROR(AJ13/AI13*100),,AJ13/AI13*100)</f>
        <v>0</v>
      </c>
      <c r="AL13" s="212">
        <v>0</v>
      </c>
      <c r="AM13" s="216">
        <f>'[4]Проверочная  таблица'!EF13/1000</f>
        <v>0</v>
      </c>
      <c r="AN13" s="216">
        <f>'[4]Проверочная  таблица'!EI13/1000</f>
        <v>0</v>
      </c>
      <c r="AO13" s="217">
        <f>IF(ISERROR(AN13/AM13*100),,AN13/AM13*100)</f>
        <v>0</v>
      </c>
      <c r="AP13" s="212">
        <v>0</v>
      </c>
      <c r="AQ13" s="216">
        <f>'[4]Прочая  субсидия_МР  и  ГО'!J8/1000</f>
        <v>0</v>
      </c>
      <c r="AR13" s="216">
        <f>'[4]Прочая  субсидия_МР  и  ГО'!K8/1000</f>
        <v>0</v>
      </c>
      <c r="AS13" s="217">
        <f t="shared" ref="AS13:AS31" si="2">IF(ISERROR(AR13/AQ13*100),,AR13/AQ13*100)</f>
        <v>0</v>
      </c>
      <c r="AT13" s="212"/>
      <c r="AU13" s="216">
        <f>'[4]Прочая  субсидия_МР  и  ГО'!L8/1000</f>
        <v>0</v>
      </c>
      <c r="AV13" s="216">
        <f>'[4]Прочая  субсидия_МР  и  ГО'!M8/1000</f>
        <v>0</v>
      </c>
      <c r="AW13" s="217">
        <f t="shared" ref="AW13:AW31" si="3">IF(ISERROR(AV13/AU13*100),,AV13/AU13*100)</f>
        <v>0</v>
      </c>
      <c r="AX13" s="212">
        <v>0</v>
      </c>
      <c r="AY13" s="216">
        <f>'[1]Исполнение  по  субсидии'!AM13</f>
        <v>0</v>
      </c>
      <c r="AZ13" s="216">
        <f>'[1]Исполнение  по  субсидии'!AN13</f>
        <v>0</v>
      </c>
      <c r="BA13" s="217">
        <f t="shared" ref="BA13:BA31" si="4">IF(ISERROR(AZ13/AY13*100),,AZ13/AY13*100)</f>
        <v>0</v>
      </c>
      <c r="BB13" s="212">
        <v>0</v>
      </c>
      <c r="BC13" s="216">
        <f>'[4]Проверочная  таблица'!SO13/1000</f>
        <v>0</v>
      </c>
      <c r="BD13" s="216">
        <f>'[4]Проверочная  таблица'!SU13/1000</f>
        <v>0</v>
      </c>
      <c r="BE13" s="217">
        <f t="shared" ref="BE13:BE31" si="5">IF(ISERROR(BD13/BC13*100),,BD13/BC13*100)</f>
        <v>0</v>
      </c>
      <c r="BF13" s="212">
        <v>0</v>
      </c>
      <c r="BG13" s="216">
        <f>'[4]Прочая  субсидия_МР  и  ГО'!N8/1000</f>
        <v>0</v>
      </c>
      <c r="BH13" s="216">
        <f>'[4]Прочая  субсидия_МР  и  ГО'!O8/1000</f>
        <v>0</v>
      </c>
      <c r="BI13" s="217">
        <f>IF(ISERROR(BH13/BG13*100),,BH13/BG13*100)</f>
        <v>0</v>
      </c>
      <c r="BJ13" s="212">
        <v>435</v>
      </c>
      <c r="BK13" s="216">
        <f>'[4]Прочая  субсидия_МР  и  ГО'!P8/1000</f>
        <v>435</v>
      </c>
      <c r="BL13" s="216">
        <f>'[4]Прочая  субсидия_МР  и  ГО'!Q8/1000</f>
        <v>435</v>
      </c>
      <c r="BM13" s="217">
        <f t="shared" ref="BM13:BM31" si="6">IF(ISERROR(BL13/BK13*100),,BL13/BK13*100)</f>
        <v>100</v>
      </c>
      <c r="BN13" s="212">
        <v>70.964889999999997</v>
      </c>
      <c r="BO13" s="216">
        <f>'[4]Прочая  субсидия_МР  и  ГО'!R8/1000</f>
        <v>70.964889999999997</v>
      </c>
      <c r="BP13" s="216">
        <f>'[4]Прочая  субсидия_МР  и  ГО'!S8/1000</f>
        <v>70.964889999999997</v>
      </c>
      <c r="BQ13" s="217">
        <f>IF(ISERROR(BP13/BO13*100),,BP13/BO13*100)</f>
        <v>100</v>
      </c>
      <c r="BR13" s="212"/>
      <c r="BS13" s="216">
        <f>'[4]Проверочная  таблица'!JJ13/1000</f>
        <v>0</v>
      </c>
      <c r="BT13" s="216">
        <f>'[4]Проверочная  таблица'!JM13/1000</f>
        <v>0</v>
      </c>
      <c r="BU13" s="217">
        <f t="shared" ref="BU13:BU31" si="7">IF(ISERROR(BT13/BS13*100),,BT13/BS13*100)</f>
        <v>0</v>
      </c>
      <c r="BV13" s="212">
        <v>7973.5135099999998</v>
      </c>
      <c r="BW13" s="216">
        <f>('[4]Проверочная  таблица'!LT13+'[4]Проверочная  таблица'!LU13+'[4]Проверочная  таблица'!LL13+'[4]Проверочная  таблица'!LM13)/1000</f>
        <v>7973.5135099999998</v>
      </c>
      <c r="BX13" s="216">
        <f>('[4]Проверочная  таблица'!LP13+'[4]Проверочная  таблица'!LQ13+'[4]Проверочная  таблица'!LX13+'[4]Проверочная  таблица'!LY13)/1000</f>
        <v>7973.5135099999998</v>
      </c>
      <c r="BY13" s="217">
        <f t="shared" ref="BY13:BY31" si="8">IF(ISERROR(BX13/BW13*100),,BX13/BW13*100)</f>
        <v>100</v>
      </c>
      <c r="BZ13" s="212">
        <v>0</v>
      </c>
      <c r="CA13" s="216">
        <f>('[4]Проверочная  таблица'!MS13+'[4]Проверочная  таблица'!MT13)/1000</f>
        <v>0</v>
      </c>
      <c r="CB13" s="216">
        <f>('[4]Проверочная  таблица'!NA13+'[4]Проверочная  таблица'!NB13)/1000</f>
        <v>0</v>
      </c>
      <c r="CC13" s="217">
        <f>IF(ISERROR(CB13/CA13*100),,CB13/CA13*100)</f>
        <v>0</v>
      </c>
      <c r="CD13" s="212">
        <v>0</v>
      </c>
      <c r="CE13" s="216">
        <f>'[4]Проверочная  таблица'!QN13/1000</f>
        <v>0</v>
      </c>
      <c r="CF13" s="216">
        <f>'[4]Проверочная  таблица'!QQ13/1000</f>
        <v>0</v>
      </c>
      <c r="CG13" s="217">
        <f>IF(ISERROR(CF13/CE13*100),,CF13/CE13*100)</f>
        <v>0</v>
      </c>
      <c r="CH13" s="212">
        <v>0</v>
      </c>
      <c r="CI13" s="216">
        <f>('[4]Прочая  субсидия_МР  и  ГО'!T8+'[4]Прочая  субсидия_БП'!H8)/1000</f>
        <v>0</v>
      </c>
      <c r="CJ13" s="216">
        <f>('[4]Прочая  субсидия_МР  и  ГО'!U8+'[4]Прочая  субсидия_БП'!I8)/1000</f>
        <v>0</v>
      </c>
      <c r="CK13" s="217">
        <f>IF(ISERROR(CJ13/CI13*100),,CJ13/CI13*100)</f>
        <v>0</v>
      </c>
      <c r="CL13" s="212"/>
      <c r="CM13" s="216">
        <f>('[4]Проверочная  таблица'!IT13+'[4]Проверочная  таблица'!IZ13)/1000</f>
        <v>0</v>
      </c>
      <c r="CN13" s="216">
        <f>('[4]Проверочная  таблица'!IW13+'[4]Проверочная  таблица'!JC13)/1000</f>
        <v>0</v>
      </c>
      <c r="CO13" s="217">
        <f>IF(ISERROR(CN13/CM13*100),,CN13/CM13*100)</f>
        <v>0</v>
      </c>
      <c r="CP13" s="212">
        <v>0</v>
      </c>
      <c r="CQ13" s="216">
        <f>('[4]Проверочная  таблица'!JP13)/1000</f>
        <v>0</v>
      </c>
      <c r="CR13" s="216">
        <f>('[4]Проверочная  таблица'!JS13)/1000</f>
        <v>0</v>
      </c>
      <c r="CS13" s="217">
        <f t="shared" ref="CS13:CS31" si="9">IF(ISERROR(CR13/CQ13*100),,CR13/CQ13*100)</f>
        <v>0</v>
      </c>
      <c r="CT13" s="212">
        <v>160.14435999999998</v>
      </c>
      <c r="CU13" s="216">
        <f>('[4]Проверочная  таблица'!MV13+'[4]Проверочная  таблица'!MW13+'[4]Проверочная  таблица'!NG13+'[4]Проверочная  таблица'!NH13)/1000</f>
        <v>160.14435999999998</v>
      </c>
      <c r="CV13" s="216">
        <f>('[4]Проверочная  таблица'!NJ13+'[4]Проверочная  таблица'!NK13+'[4]Проверочная  таблица'!ND13+'[4]Проверочная  таблица'!NE13)/1000</f>
        <v>160.14435999999998</v>
      </c>
      <c r="CW13" s="217">
        <f>IF(ISERROR(CV13/CU13*100),,CV13/CU13*100)</f>
        <v>100</v>
      </c>
      <c r="CX13" s="212">
        <v>0</v>
      </c>
      <c r="CY13" s="216">
        <f>('[4]Проверочная  таблица'!HV13+'[4]Проверочная  таблица'!IB13)/1000</f>
        <v>0</v>
      </c>
      <c r="CZ13" s="216">
        <f>('[4]Проверочная  таблица'!HY13+'[4]Проверочная  таблица'!IE13)/1000</f>
        <v>0</v>
      </c>
      <c r="DA13" s="217">
        <f>IF(ISERROR(CZ13/CY13*100),,CZ13/CY13*100)</f>
        <v>0</v>
      </c>
      <c r="DB13" s="212">
        <v>0</v>
      </c>
      <c r="DC13" s="216">
        <f>('[4]Проверочная  таблица'!OG13+'[4]Проверочная  таблица'!OH13+'[4]Проверочная  таблица'!OO13+'[4]Проверочная  таблица'!OP13)/1000</f>
        <v>0</v>
      </c>
      <c r="DD13" s="216">
        <f>('[4]Проверочная  таблица'!OK13+'[4]Проверочная  таблица'!OL13+'[4]Проверочная  таблица'!OS13+'[4]Проверочная  таблица'!OT13)/1000</f>
        <v>0</v>
      </c>
      <c r="DE13" s="217">
        <f>IF(ISERROR(DD13/DC13*100),,DD13/DC13*100)</f>
        <v>0</v>
      </c>
      <c r="DF13" s="212">
        <v>5000</v>
      </c>
      <c r="DG13" s="216">
        <f>('[4]Проверочная  таблица'!OI13+'[4]Проверочная  таблица'!OQ13)/1000</f>
        <v>5000</v>
      </c>
      <c r="DH13" s="216">
        <f>('[4]Проверочная  таблица'!OM13+'[4]Проверочная  таблица'!OU13)/1000</f>
        <v>5000</v>
      </c>
      <c r="DI13" s="217">
        <f>IF(ISERROR(DH13/DG13*100),,DH13/DG13*100)</f>
        <v>100</v>
      </c>
      <c r="DJ13" s="212">
        <v>0</v>
      </c>
      <c r="DK13" s="216">
        <f>'[4]Проверочная  таблица'!EZ13/1000</f>
        <v>0</v>
      </c>
      <c r="DL13" s="216">
        <f>'[4]Проверочная  таблица'!FC13/1000</f>
        <v>0</v>
      </c>
      <c r="DM13" s="217">
        <f>IF(ISERROR(DL13/DK13*100),,DL13/DK13*100)</f>
        <v>0</v>
      </c>
      <c r="DN13" s="212"/>
      <c r="DO13" s="216">
        <f>'[4]Проверочная  таблица'!CG13/1000</f>
        <v>0</v>
      </c>
      <c r="DP13" s="216">
        <f>'[4]Проверочная  таблица'!CJ13/1000</f>
        <v>0</v>
      </c>
      <c r="DQ13" s="217">
        <f>IF(ISERROR(DP13/DO13*100),,DP13/DO13*100)</f>
        <v>0</v>
      </c>
      <c r="DR13" s="212"/>
      <c r="DS13" s="216">
        <f>'[4]Проверочная  таблица'!CH13/1000</f>
        <v>1961</v>
      </c>
      <c r="DT13" s="216">
        <f>'[4]Проверочная  таблица'!CK13/1000</f>
        <v>1961</v>
      </c>
      <c r="DU13" s="217">
        <f>IF(ISERROR(DT13/DS13*100),,DT13/DS13*100)</f>
        <v>100</v>
      </c>
      <c r="DV13" s="212"/>
      <c r="DW13" s="216">
        <f>'[4]Проверочная  таблица'!CU13/1000</f>
        <v>0</v>
      </c>
      <c r="DX13" s="216">
        <f>'[4]Проверочная  таблица'!CX13/1000</f>
        <v>0</v>
      </c>
      <c r="DY13" s="217">
        <f>IF(ISERROR(DX13/DW13*100),,DX13/DW13*100)</f>
        <v>0</v>
      </c>
      <c r="DZ13" s="212"/>
      <c r="EA13" s="216">
        <f>'[4]Проверочная  таблица'!CV13/1000</f>
        <v>936.6911600000002</v>
      </c>
      <c r="EB13" s="216">
        <f>'[4]Проверочная  таблица'!CY13/1000</f>
        <v>936.6911600000002</v>
      </c>
      <c r="EC13" s="217">
        <f>IF(ISERROR(EB13/EA13*100),,EB13/EA13*100)</f>
        <v>100</v>
      </c>
      <c r="ED13" s="212">
        <v>0</v>
      </c>
      <c r="EE13" s="216">
        <f>'[4]Прочая  субсидия_МР  и  ГО'!V8/1000</f>
        <v>0</v>
      </c>
      <c r="EF13" s="216">
        <f>'[4]Прочая  субсидия_МР  и  ГО'!W8/1000</f>
        <v>0</v>
      </c>
      <c r="EG13" s="217">
        <f>IF(ISERROR(EF13/EE13*100),,EF13/EE13*100)</f>
        <v>0</v>
      </c>
      <c r="EH13" s="212">
        <v>38843.950600000004</v>
      </c>
      <c r="EI13" s="216">
        <f>'[4]Проверочная  таблица'!BC13/1000</f>
        <v>41116.625599999999</v>
      </c>
      <c r="EJ13" s="216">
        <f>'[4]Проверочная  таблица'!BF13/1000</f>
        <v>30857.000600000003</v>
      </c>
      <c r="EK13" s="217">
        <f>IF(ISERROR(EJ13/EI13*100),,EJ13/EI13*100)</f>
        <v>75.047502439013385</v>
      </c>
      <c r="EL13" s="212"/>
      <c r="EM13" s="216">
        <f>'[4]Прочая  субсидия_МР  и  ГО'!X8/1000</f>
        <v>0</v>
      </c>
      <c r="EN13" s="216">
        <f>'[4]Прочая  субсидия_МР  и  ГО'!Y8/1000</f>
        <v>0</v>
      </c>
      <c r="EO13" s="217">
        <f>IF(ISERROR(EN13/EM13*100),,EN13/EM13*100)</f>
        <v>0</v>
      </c>
      <c r="EP13" s="212"/>
      <c r="EQ13" s="216">
        <f>'[4]Прочая  субсидия_МР  и  ГО'!Z8/1000</f>
        <v>0</v>
      </c>
      <c r="ER13" s="216">
        <f>'[4]Прочая  субсидия_МР  и  ГО'!AA8/1000</f>
        <v>0</v>
      </c>
      <c r="ES13" s="217">
        <f>IF(ISERROR(ER13/EQ13*100),,ER13/EQ13*100)</f>
        <v>0</v>
      </c>
      <c r="ET13" s="212">
        <v>13195</v>
      </c>
      <c r="EU13" s="216">
        <f>'[4]Прочая  субсидия_МР  и  ГО'!AB8/1000</f>
        <v>21725</v>
      </c>
      <c r="EV13" s="216">
        <f>'[4]Прочая  субсидия_МР  и  ГО'!AC8/1000</f>
        <v>21724.999969999997</v>
      </c>
      <c r="EW13" s="217">
        <f>IF(ISERROR(EV13/EU13*100),,EV13/EU13*100)</f>
        <v>99.999999861910226</v>
      </c>
      <c r="EX13" s="212">
        <v>7145.9124400000001</v>
      </c>
      <c r="EY13" s="216">
        <f>('[4]Проверочная  таблица'!TU13+'[4]Проверочная  таблица'!TV13+'[4]Проверочная  таблица'!TG13+'[4]Проверочная  таблица'!TH13)/1000</f>
        <v>7145.9124400000001</v>
      </c>
      <c r="EZ13" s="216">
        <f>('[4]Проверочная  таблица'!UB13+'[4]Проверочная  таблица'!UC13+'[4]Проверочная  таблица'!TN13+'[4]Проверочная  таблица'!TO13)/1000</f>
        <v>6713.43642</v>
      </c>
      <c r="FA13" s="217">
        <f>IF(ISERROR(EZ13/EY13*100),,EZ13/EY13*100)</f>
        <v>93.94792444448143</v>
      </c>
      <c r="FB13" s="212"/>
      <c r="FC13" s="216">
        <f>('[4]Проверочная  таблица'!TI13+'[4]Проверочная  таблица'!TJ13+'[4]Проверочная  таблица'!TW13+'[4]Проверочная  таблица'!TX13)/1000</f>
        <v>0</v>
      </c>
      <c r="FD13" s="216">
        <f>('[4]Проверочная  таблица'!UD13+'[4]Проверочная  таблица'!UE13+'[4]Проверочная  таблица'!TP13+'[4]Проверочная  таблица'!TQ13)/1000</f>
        <v>0</v>
      </c>
      <c r="FE13" s="217">
        <f>IF(ISERROR(FD13/FC13*100),,FD13/FC13*100)</f>
        <v>0</v>
      </c>
      <c r="FF13" s="212">
        <v>0</v>
      </c>
      <c r="FG13" s="216">
        <f>('[4]Проверочная  таблица'!PW13+'[4]Проверочная  таблица'!PX13+'[4]Проверочная  таблица'!PM13+'[4]Проверочная  таблица'!PN13)/1000</f>
        <v>0</v>
      </c>
      <c r="FH13" s="216">
        <f>('[4]Проверочная  таблица'!PZ13+'[4]Проверочная  таблица'!QA13+'[4]Проверочная  таблица'!PR13+'[4]Проверочная  таблица'!PS13)/1000</f>
        <v>0</v>
      </c>
      <c r="FI13" s="217">
        <f>IF(ISERROR(FH13/FG13*100),,FH13/FG13*100)</f>
        <v>0</v>
      </c>
      <c r="FJ13" s="212"/>
      <c r="FK13" s="216">
        <f>('[4]Проверочная  таблица'!GJ13+'[4]Проверочная  таблица'!GP13)/1000</f>
        <v>0</v>
      </c>
      <c r="FL13" s="216">
        <f>('[4]Проверочная  таблица'!GM13+'[4]Проверочная  таблица'!GS13)/1000</f>
        <v>0</v>
      </c>
      <c r="FM13" s="217">
        <f>IF(ISERROR(FL13/FK13*100),,FL13/FK13*100)</f>
        <v>0</v>
      </c>
      <c r="FN13" s="212">
        <v>0</v>
      </c>
      <c r="FO13" s="216">
        <f>('[4]Проверочная  таблица'!TY13+'[4]Проверочная  таблица'!TZ13+'[4]Проверочная  таблица'!TK13+'[4]Проверочная  таблица'!TL13)/1000</f>
        <v>0</v>
      </c>
      <c r="FP13" s="216">
        <f>('[4]Проверочная  таблица'!UF13+'[4]Проверочная  таблица'!UG13+'[4]Проверочная  таблица'!TR13+'[4]Проверочная  таблица'!TS13)/1000</f>
        <v>0</v>
      </c>
      <c r="FQ13" s="217">
        <f>IF(ISERROR(FP13/FO13*100),,FP13/FO13*100)</f>
        <v>0</v>
      </c>
      <c r="FR13" s="212">
        <v>0</v>
      </c>
      <c r="FS13" s="216">
        <f>('[4]Проверочная  таблица'!HA13+'[4]Проверочная  таблица'!HB13)/1000</f>
        <v>0</v>
      </c>
      <c r="FT13" s="216">
        <f>('[4]Проверочная  таблица'!HE13+'[4]Проверочная  таблица'!HF13)/1000</f>
        <v>0</v>
      </c>
      <c r="FU13" s="217">
        <f>IF(ISERROR(FT13/FS13*100),,FT13/FS13*100)</f>
        <v>0</v>
      </c>
      <c r="FV13" s="212">
        <v>0</v>
      </c>
      <c r="FW13" s="216">
        <f>('[4]Проверочная  таблица'!HC13+'[4]Проверочная  таблица'!HI13)/1000</f>
        <v>0</v>
      </c>
      <c r="FX13" s="216">
        <f>('[4]Проверочная  таблица'!HG13+'[4]Проверочная  таблица'!HK13)/1000</f>
        <v>0</v>
      </c>
      <c r="FY13" s="217">
        <f>IF(ISERROR(FX13/FW13*100),,FX13/FW13*100)</f>
        <v>0</v>
      </c>
      <c r="FZ13" s="212">
        <v>0</v>
      </c>
      <c r="GA13" s="216">
        <f>'[4]Проверочная  таблица'!HP13/1000</f>
        <v>0</v>
      </c>
      <c r="GB13" s="216">
        <f>'[4]Проверочная  таблица'!HS13/1000</f>
        <v>0</v>
      </c>
      <c r="GC13" s="217">
        <f>IF(ISERROR(GB13/GA13*100),,GB13/GA13*100)</f>
        <v>0</v>
      </c>
      <c r="GD13" s="212">
        <v>0</v>
      </c>
      <c r="GE13" s="216">
        <f>('[4]Проверочная  таблица'!BM13+'[4]Проверочная  таблица'!BQ13)/1000</f>
        <v>0</v>
      </c>
      <c r="GF13" s="216">
        <f>('[4]Проверочная  таблица'!BO13+'[4]Проверочная  таблица'!BS13)/1000</f>
        <v>0</v>
      </c>
      <c r="GG13" s="217">
        <f>IF(ISERROR(GF13/GE13*100),,GF13/GE13*100)</f>
        <v>0</v>
      </c>
      <c r="GH13" s="212">
        <v>20513.806809999998</v>
      </c>
      <c r="GI13" s="216">
        <f>('[4]Прочая  субсидия_МР  и  ГО'!AD8+'[4]Прочая  субсидия_БП'!N8)/1000</f>
        <v>20513.806809999998</v>
      </c>
      <c r="GJ13" s="216">
        <f>('[4]Прочая  субсидия_МР  и  ГО'!AE8+'[4]Прочая  субсидия_БП'!O8)/1000</f>
        <v>20513.806809999998</v>
      </c>
      <c r="GK13" s="217">
        <f>IF(ISERROR(GJ13/GI13*100),,GJ13/GI13*100)</f>
        <v>100</v>
      </c>
      <c r="GL13" s="212">
        <v>0</v>
      </c>
      <c r="GM13" s="216">
        <f>('[4]Прочая  субсидия_МР  и  ГО'!AF8)/1000</f>
        <v>0</v>
      </c>
      <c r="GN13" s="216">
        <f>('[4]Прочая  субсидия_МР  и  ГО'!AG8)/1000</f>
        <v>0</v>
      </c>
      <c r="GO13" s="217">
        <f>IF(ISERROR(GN13/GM13*100),,GN13/GM13*100)</f>
        <v>0</v>
      </c>
      <c r="GP13" s="212"/>
      <c r="GQ13" s="216">
        <f>('[4]Проверочная  таблица'!DA13+'[4]Проверочная  таблица'!DB13)/1000</f>
        <v>0</v>
      </c>
      <c r="GR13" s="216">
        <f>('[4]Проверочная  таблица'!DH13+'[4]Проверочная  таблица'!DI13)/1000</f>
        <v>0</v>
      </c>
      <c r="GS13" s="217">
        <f>IF(ISERROR(GR13/GQ13*100),,GR13/GQ13*100)</f>
        <v>0</v>
      </c>
      <c r="GT13" s="212">
        <v>0</v>
      </c>
      <c r="GU13" s="216">
        <f>('[4]Проверочная  таблица'!DC13+'[4]Проверочная  таблица'!DD13+'[4]Проверочная  таблица'!DO13+'[4]Проверочная  таблица'!DP13)/1000</f>
        <v>0</v>
      </c>
      <c r="GV13" s="216">
        <f>('[4]Проверочная  таблица'!DJ13+'[4]Проверочная  таблица'!DK13+'[4]Проверочная  таблица'!DR13+'[4]Проверочная  таблица'!DS13)/1000</f>
        <v>0</v>
      </c>
      <c r="GW13" s="217">
        <f>IF(ISERROR(GV13/GU13*100),,GV13/GU13*100)</f>
        <v>0</v>
      </c>
      <c r="GX13" s="212">
        <v>0</v>
      </c>
      <c r="GY13" s="216">
        <f>('[4]Проверочная  таблица'!DE13+'[4]Проверочная  таблица'!DF13)/1000</f>
        <v>0</v>
      </c>
      <c r="GZ13" s="216">
        <f>('[4]Проверочная  таблица'!DL13+'[4]Проверочная  таблица'!DM13)/1000</f>
        <v>0</v>
      </c>
      <c r="HA13" s="217">
        <f t="shared" ref="HA13:HA31" si="10">IF(ISERROR(GZ13/GY13*100),,GZ13/GY13*100)</f>
        <v>0</v>
      </c>
      <c r="HB13" s="212"/>
      <c r="HC13" s="216">
        <f>('[4]Проверочная  таблица'!BD13+'[4]Проверочная  таблица'!BI13+'[4]Прочая  субсидия_МР  и  ГО'!AH8+'[4]Прочая  субсидия_БП'!Z8)/1000</f>
        <v>0</v>
      </c>
      <c r="HD13" s="216">
        <f>('[4]Проверочная  таблица'!BG13+'[4]Проверочная  таблица'!BK13+'[4]Прочая  субсидия_МР  и  ГО'!AI8+'[4]Прочая  субсидия_БП'!AA8)/1000</f>
        <v>0</v>
      </c>
      <c r="HE13" s="217">
        <f>IF(ISERROR(HD13/HC13*100),,HD13/HC13*100)</f>
        <v>0</v>
      </c>
      <c r="HF13" s="212">
        <v>0</v>
      </c>
      <c r="HG13" s="216">
        <f>('[4]Прочая  субсидия_МР  и  ГО'!AJ8+'[4]Прочая  субсидия_БП'!AF8)/1000</f>
        <v>2891.3046999999997</v>
      </c>
      <c r="HH13" s="216">
        <f>('[4]Прочая  субсидия_МР  и  ГО'!AK8+'[4]Прочая  субсидия_БП'!AG8)/1000</f>
        <v>2891.3046999999997</v>
      </c>
      <c r="HI13" s="217">
        <f>IF(ISERROR(HH13/HG13*100),,HH13/HG13*100)</f>
        <v>100</v>
      </c>
      <c r="HJ13" s="212">
        <v>0</v>
      </c>
      <c r="HK13" s="216">
        <f>('[4]Прочая  субсидия_МР  и  ГО'!AL8)/1000</f>
        <v>0</v>
      </c>
      <c r="HL13" s="216">
        <f>('[4]Прочая  субсидия_МР  и  ГО'!AM8)/1000</f>
        <v>0</v>
      </c>
      <c r="HM13" s="217">
        <f>IF(ISERROR(HL13/HK13*100),,HL13/HK13*100)</f>
        <v>0</v>
      </c>
      <c r="HN13" s="212"/>
      <c r="HO13" s="216">
        <f>('[4]Прочая  субсидия_МР  и  ГО'!AN8+'[4]Прочая  субсидия_БП'!AL8)/1000</f>
        <v>0</v>
      </c>
      <c r="HP13" s="216">
        <f>('[4]Прочая  субсидия_МР  и  ГО'!AO8+'[4]Прочая  субсидия_БП'!AM8)/1000</f>
        <v>0</v>
      </c>
      <c r="HQ13" s="217">
        <f>IF(ISERROR(HP13/HO13*100),,HP13/HO13*100)</f>
        <v>0</v>
      </c>
      <c r="HR13" s="212">
        <v>538.38075000000003</v>
      </c>
      <c r="HS13" s="216">
        <f>('[4]Прочая  субсидия_МР  и  ГО'!AP8+'[4]Прочая  субсидия_БП'!AR8)/1000</f>
        <v>538.38075000000003</v>
      </c>
      <c r="HT13" s="216">
        <f>('[4]Прочая  субсидия_МР  и  ГО'!AQ8+'[4]Прочая  субсидия_БП'!AS8)/1000</f>
        <v>367.98291999999998</v>
      </c>
      <c r="HU13" s="217">
        <f>IF(ISERROR(HT13/HS13*100),,HT13/HS13*100)</f>
        <v>68.349940074937663</v>
      </c>
      <c r="HV13" s="212">
        <v>0</v>
      </c>
      <c r="HW13" s="216">
        <f>'[4]Прочая  субсидия_МР  и  ГО'!AR8/1000</f>
        <v>0</v>
      </c>
      <c r="HX13" s="216">
        <f>'[4]Прочая  субсидия_МР  и  ГО'!AS8/1000</f>
        <v>0</v>
      </c>
      <c r="HY13" s="217">
        <f>IF(ISERROR(HX13/HW13*100),,HX13/HW13*100)</f>
        <v>0</v>
      </c>
      <c r="HZ13" s="212">
        <v>547.30921999999998</v>
      </c>
      <c r="IA13" s="216">
        <f>'[4]Прочая  субсидия_МР  и  ГО'!AT8/1000</f>
        <v>700.90824999999995</v>
      </c>
      <c r="IB13" s="216">
        <f>'[4]Прочая  субсидия_МР  и  ГО'!AU8/1000</f>
        <v>700.90824999999995</v>
      </c>
      <c r="IC13" s="217">
        <f>IF(ISERROR(IB13/IA13*100),,IB13/IA13*100)</f>
        <v>100</v>
      </c>
      <c r="ID13" s="212">
        <v>45.962789999999998</v>
      </c>
      <c r="IE13" s="216">
        <f>'[4]Прочая  субсидия_МР  и  ГО'!AV8/1000</f>
        <v>33.633600000000001</v>
      </c>
      <c r="IF13" s="216">
        <f>'[4]Прочая  субсидия_МР  и  ГО'!AW8/1000</f>
        <v>33.633600000000001</v>
      </c>
      <c r="IG13" s="217">
        <f>IF(ISERROR(IF13/IE13*100),,IF13/IE13*100)</f>
        <v>100</v>
      </c>
      <c r="IH13" s="212"/>
      <c r="II13" s="216">
        <f>('[4]Проверочная  таблица'!RY13+'[4]Проверочная  таблица'!RZ13+'[4]Проверочная  таблица'!SE13+'[4]Проверочная  таблица'!SF13)/1000</f>
        <v>0</v>
      </c>
      <c r="IJ13" s="216">
        <f>('[4]Проверочная  таблица'!SB13+'[4]Проверочная  таблица'!SC13+'[4]Проверочная  таблица'!SH13+'[4]Проверочная  таблица'!SI13)/1000</f>
        <v>0</v>
      </c>
      <c r="IK13" s="217">
        <f>IF(ISERROR(IJ13/II13*100),,IJ13/II13*100)</f>
        <v>0</v>
      </c>
      <c r="IL13" s="212">
        <v>539.88</v>
      </c>
      <c r="IM13" s="216">
        <f>'[4]Прочая  субсидия_МР  и  ГО'!AX8/1000</f>
        <v>308.44789000000003</v>
      </c>
      <c r="IN13" s="216">
        <f>'[4]Прочая  субсидия_МР  и  ГО'!AY8/1000</f>
        <v>308.44789000000003</v>
      </c>
      <c r="IO13" s="217">
        <f>IF(ISERROR(IN13/IM13*100),,IN13/IM13*100)</f>
        <v>100</v>
      </c>
      <c r="IP13" s="212">
        <v>161.4</v>
      </c>
      <c r="IQ13" s="216">
        <f>('[4]Проверочная  таблица'!KU13+'[4]Проверочная  таблица'!KV13)/1000</f>
        <v>161.4</v>
      </c>
      <c r="IR13" s="216">
        <f>('[4]Проверочная  таблица'!KX13+'[4]Проверочная  таблица'!KY13)/1000</f>
        <v>161.4</v>
      </c>
      <c r="IS13" s="217">
        <f>IF(ISERROR(IR13/IQ13*100),,IR13/IQ13*100)</f>
        <v>100</v>
      </c>
      <c r="IT13" s="212">
        <v>691.47964999999999</v>
      </c>
      <c r="IU13" s="216">
        <f>('[4]Прочая  субсидия_БП'!AX8+'[4]Прочая  субсидия_МР  и  ГО'!AZ8)/1000</f>
        <v>691.47964999999999</v>
      </c>
      <c r="IV13" s="216">
        <f>('[4]Прочая  субсидия_БП'!AY8+'[4]Прочая  субсидия_МР  и  ГО'!BA8)/1000</f>
        <v>566.54054000000008</v>
      </c>
      <c r="IW13" s="217">
        <f>IF(ISERROR(IV13/IU13*100),,IV13/IU13*100)</f>
        <v>81.931628790521899</v>
      </c>
      <c r="IX13" s="212">
        <v>0</v>
      </c>
      <c r="IY13" s="216">
        <f>'[4]Прочая  субсидия_МР  и  ГО'!BB8/1000</f>
        <v>0</v>
      </c>
      <c r="IZ13" s="216">
        <f>'[4]Прочая  субсидия_МР  и  ГО'!BC8/1000</f>
        <v>0</v>
      </c>
      <c r="JA13" s="217">
        <f>IF(ISERROR(IZ13/IY13*100),,IZ13/IY13*100)</f>
        <v>0</v>
      </c>
      <c r="JB13" s="212">
        <v>0</v>
      </c>
      <c r="JC13" s="216">
        <f>('[4]Прочая  субсидия_МР  и  ГО'!BD8+'[4]Прочая  субсидия_БП'!BE8)/1000</f>
        <v>0</v>
      </c>
      <c r="JD13" s="216">
        <f>('[4]Прочая  субсидия_МР  и  ГО'!BE8+'[4]Прочая  субсидия_БП'!BF8)/1000</f>
        <v>0</v>
      </c>
      <c r="JE13" s="217">
        <f>IF(ISERROR(JD13/JC13*100),,JD13/JC13*100)</f>
        <v>0</v>
      </c>
      <c r="JF13" s="212">
        <v>0</v>
      </c>
      <c r="JG13" s="216">
        <f>('[4]Проверочная  таблица'!FG13+'[4]Проверочная  таблица'!FH13+'[4]Проверочная  таблица'!FM13+'[4]Проверочная  таблица'!FN13)/1000</f>
        <v>0</v>
      </c>
      <c r="JH13" s="216">
        <f>('[4]Проверочная  таблица'!FJ13+'[4]Проверочная  таблица'!FK13+'[4]Проверочная  таблица'!FP13+'[4]Проверочная  таблица'!FQ13)/1000</f>
        <v>0</v>
      </c>
      <c r="JI13" s="217">
        <f>IF(ISERROR(JH13/JG13*100),,JH13/JG13*100)</f>
        <v>0</v>
      </c>
      <c r="JJ13" s="212">
        <v>68.491509999999991</v>
      </c>
      <c r="JK13" s="216">
        <f>('[4]Прочая  субсидия_МР  и  ГО'!BF8+'[4]Прочая  субсидия_БП'!BK8)/1000</f>
        <v>68.491509999999991</v>
      </c>
      <c r="JL13" s="216">
        <f>('[4]Прочая  субсидия_МР  и  ГО'!BG8+'[4]Прочая  субсидия_БП'!BL8)/1000</f>
        <v>68.491509999999991</v>
      </c>
      <c r="JM13" s="217">
        <f>IF(ISERROR(JL13/JK13*100),,JL13/JK13*100)</f>
        <v>100</v>
      </c>
      <c r="JO13" s="219"/>
      <c r="JP13" s="219"/>
    </row>
    <row r="14" spans="1:276" s="181" customFormat="1" ht="21.75" customHeight="1" thickBot="1" x14ac:dyDescent="0.3">
      <c r="A14" s="220" t="s">
        <v>13</v>
      </c>
      <c r="B14" s="221">
        <f t="shared" ref="B14:D30" si="11">J14+N14+R14+V14+AD14+AL14+AX14+HV14+BF14+BJ14+AP14+BN14+BV14+CD14+BZ14+CH14+CP14+CT14+CX14+DB14+DF14+DJ14+DV14+ED14+EH14+ET14+EX14+FF14+FN14+FR14+FZ14+GD14+GH14+GL14+GP14+GT14+GX14+HB14+HF14+HJ14+HR14+HZ14+ID14+IH14+IT14+IX14+JF14+JJ14+FJ14+IL14+IP14+DZ14+JB14+Z14+AH14+BB14+FV14+AT14+DR14+BR14+CL14+EP14+EL14+HN14+DN14+FB14</f>
        <v>423780.90807999996</v>
      </c>
      <c r="C14" s="221">
        <f t="shared" si="11"/>
        <v>636739.03171000001</v>
      </c>
      <c r="D14" s="221">
        <f t="shared" si="11"/>
        <v>636738.97710000002</v>
      </c>
      <c r="E14" s="213" t="e">
        <f>M14+Q14+#REF!+#REF!+#REF!+U14+Y14+AG14+#REF!+#REF!+AO14+BA14+HY14+BI14+BM14+AS14+BQ14+#REF!+BY14+#REF!+CG14+#REF!+#REF!+CC14+#REF!+#REF!+CK14+#REF!+#REF!+CS14+#REF!+CW14+DA14+DE14+DI14+#REF!+#REF!+DM14+DY14+EG14+EK14+EW14+FA14+#REF!+FI14+FQ14+FU14+GC14+GG14+GK14+GO14+GS14+GW14+HA14+#REF!+HE14+HI14+HM14+#REF!+HU14+IC14+IG14+IK14+IW14+JA14+JI14+JM14</f>
        <v>#REF!</v>
      </c>
      <c r="F14" s="214" t="e">
        <f>O14+#REF!+#REF!+#REF!+S14+W14+AE14+#REF!+#REF!+AM14+AY14+HW14+BG14+BK14+AQ14+BO14+#REF!+BW14+#REF!+CE14+#REF!+#REF!+CA14+#REF!+#REF!+CI14+#REF!+#REF!+CQ14+#REF!+CU14+CY14+DC14+DG14+#REF!+#REF!+DK14+DW14+EE14+EI14+EU14+EY14+#REF!+FG14+FO14+FS14+GA14+GE14+GI14+GM14+GQ14+GU14+GY14+#REF!+HC14+HG14+HK14+#REF!+HS14+IA14+IE14+II14+IU14+IY14+JG14+JK14+JC14</f>
        <v>#REF!</v>
      </c>
      <c r="G14" s="214" t="e">
        <f>P14+#REF!+#REF!+#REF!+T14+X14+AF14+#REF!+#REF!+AN14+AZ14+HX14+BH14+BL14+AR14+BP14+#REF!+BX14+#REF!+CF14+#REF!+#REF!+CB14+#REF!+#REF!+CJ14+#REF!+#REF!+CR14+#REF!+CV14+CZ14+DD14+DH14+#REF!+#REF!+DL14+DX14+EF14+EJ14+EV14+EZ14+#REF!+FH14+FP14+FT14+GB14+GF14+GJ14+GN14+GR14+GV14+GZ14+#REF!+HD14+HH14+HL14+#REF!+HT14+IB14+IF14+IJ14+IV14+IZ14+JH14+JL14+JD14</f>
        <v>#REF!</v>
      </c>
      <c r="H14" s="214" t="e">
        <f>Q14+#REF!+#REF!+#REF!+U14+Y14+AG14+#REF!+#REF!+AO14+BA14+HY14+BI14+BM14+AS14+BQ14+#REF!+BY14+#REF!+CG14+#REF!+#REF!+CC14+#REF!+#REF!+CK14+#REF!+#REF!+CS14+#REF!+CW14+DA14+DE14+DI14+#REF!+#REF!+DM14+DY14+EG14+EK14+EW14+FA14+#REF!+FI14+FQ14+FU14+GC14+GG14+GK14+GO14+GS14+GW14+HA14+#REF!+HE14+HI14+HM14+#REF!+HU14+IC14+IG14+IK14+IW14+JA14+JI14+JM14+#REF!</f>
        <v>#REF!</v>
      </c>
      <c r="I14" s="215">
        <f t="shared" si="0"/>
        <v>99.999991423487927</v>
      </c>
      <c r="J14" s="217">
        <v>0</v>
      </c>
      <c r="K14" s="216">
        <f>'[4]Проверочная  таблица'!DY17/1000</f>
        <v>0</v>
      </c>
      <c r="L14" s="216">
        <f>'[4]Проверочная  таблица'!EC17/1000</f>
        <v>0</v>
      </c>
      <c r="M14" s="217">
        <f t="shared" ref="M14:M31" si="12">IF(ISERROR(L14/K14*100),,L14/K14*100)</f>
        <v>0</v>
      </c>
      <c r="N14" s="217">
        <v>0</v>
      </c>
      <c r="O14" s="218">
        <f>'[4]Проверочная  таблица'!DZ17/1000</f>
        <v>0</v>
      </c>
      <c r="P14" s="216">
        <f>'[4]Проверочная  таблица'!ED17/1000</f>
        <v>0</v>
      </c>
      <c r="Q14" s="217">
        <f t="shared" ref="Q14:Q31" si="13">IF(ISERROR(P14/O14*100),,P14/O14*100)</f>
        <v>0</v>
      </c>
      <c r="R14" s="217"/>
      <c r="S14" s="216">
        <f>'[4]Проверочная  таблица'!SZ17/1000</f>
        <v>0</v>
      </c>
      <c r="T14" s="216">
        <f>'[4]Проверочная  таблица'!TC17/1000</f>
        <v>0</v>
      </c>
      <c r="U14" s="217">
        <f t="shared" si="1"/>
        <v>0</v>
      </c>
      <c r="V14" s="217">
        <v>222.46453</v>
      </c>
      <c r="W14" s="216">
        <f>('[4]Прочая  субсидия_МР  и  ГО'!F12)/1000</f>
        <v>222.46453</v>
      </c>
      <c r="X14" s="216">
        <f>('[4]Прочая  субсидия_МР  и  ГО'!G12)/1000</f>
        <v>222.46453</v>
      </c>
      <c r="Y14" s="217">
        <f t="shared" ref="Y14:Y31" si="14">IF(ISERROR(X14/W14*100),,X14/W14*100)</f>
        <v>100</v>
      </c>
      <c r="Z14" s="217">
        <v>0</v>
      </c>
      <c r="AA14" s="216">
        <f>'[4]Прочая  субсидия_МР  и  ГО'!H12/1000</f>
        <v>0</v>
      </c>
      <c r="AB14" s="216">
        <f>'[4]Прочая  субсидия_МР  и  ГО'!I12/1000</f>
        <v>0</v>
      </c>
      <c r="AC14" s="217">
        <f t="shared" ref="AC14:AC31" si="15">IF(ISERROR(AB14/AA14*100),,AB14/AA14*100)</f>
        <v>0</v>
      </c>
      <c r="AD14" s="217">
        <v>0</v>
      </c>
      <c r="AE14" s="216">
        <f>('[4]Проверочная  таблица'!ET17+'[4]Проверочная  таблица'!EU17)/1000</f>
        <v>0</v>
      </c>
      <c r="AF14" s="216">
        <f>('[4]Проверочная  таблица'!EX17+'[4]Проверочная  таблица'!EY17)/1000</f>
        <v>0</v>
      </c>
      <c r="AG14" s="217">
        <f t="shared" ref="AG14:AG31" si="16">IF(ISERROR(AF14/AE14*100),,AF14/AE14*100)</f>
        <v>0</v>
      </c>
      <c r="AH14" s="217">
        <v>0</v>
      </c>
      <c r="AI14" s="216">
        <f>'[4]Проверочная  таблица'!ES17/1000</f>
        <v>0</v>
      </c>
      <c r="AJ14" s="216">
        <f>'[4]Проверочная  таблица'!EW17/1000</f>
        <v>0</v>
      </c>
      <c r="AK14" s="217">
        <f t="shared" ref="AK14:AK31" si="17">IF(ISERROR(AJ14/AI14*100),,AJ14/AI14*100)</f>
        <v>0</v>
      </c>
      <c r="AL14" s="217">
        <v>3148.84211</v>
      </c>
      <c r="AM14" s="216">
        <f>'[4]Проверочная  таблица'!EF17/1000</f>
        <v>2261.2788700000001</v>
      </c>
      <c r="AN14" s="216">
        <f>'[4]Проверочная  таблица'!EI17/1000</f>
        <v>2261.2557999999999</v>
      </c>
      <c r="AO14" s="217">
        <f t="shared" ref="AO14:AO31" si="18">IF(ISERROR(AN14/AM14*100),,AN14/AM14*100)</f>
        <v>99.998979780852935</v>
      </c>
      <c r="AP14" s="217">
        <v>0</v>
      </c>
      <c r="AQ14" s="216">
        <f>'[4]Прочая  субсидия_МР  и  ГО'!J12/1000</f>
        <v>0</v>
      </c>
      <c r="AR14" s="216">
        <f>'[4]Прочая  субсидия_МР  и  ГО'!K12/1000</f>
        <v>0</v>
      </c>
      <c r="AS14" s="217">
        <f t="shared" si="2"/>
        <v>0</v>
      </c>
      <c r="AT14" s="217"/>
      <c r="AU14" s="216">
        <f>'[4]Прочая  субсидия_МР  и  ГО'!L12/1000</f>
        <v>0</v>
      </c>
      <c r="AV14" s="216">
        <f>'[4]Прочая  субсидия_МР  и  ГО'!M12/1000</f>
        <v>0</v>
      </c>
      <c r="AW14" s="217">
        <f t="shared" si="3"/>
        <v>0</v>
      </c>
      <c r="AX14" s="217">
        <v>0</v>
      </c>
      <c r="AY14" s="216">
        <f>'[1]Исполнение  по  субсидии'!AM14</f>
        <v>0</v>
      </c>
      <c r="AZ14" s="216">
        <f>'[1]Исполнение  по  субсидии'!AN14</f>
        <v>0</v>
      </c>
      <c r="BA14" s="217">
        <f t="shared" si="4"/>
        <v>0</v>
      </c>
      <c r="BB14" s="217">
        <v>0</v>
      </c>
      <c r="BC14" s="216">
        <f>'[4]Проверочная  таблица'!SO17/1000</f>
        <v>0</v>
      </c>
      <c r="BD14" s="216">
        <f>'[4]Проверочная  таблица'!SU17/1000</f>
        <v>0</v>
      </c>
      <c r="BE14" s="217">
        <f t="shared" si="5"/>
        <v>0</v>
      </c>
      <c r="BF14" s="217">
        <v>2304.4472599999999</v>
      </c>
      <c r="BG14" s="216">
        <f>'[4]Прочая  субсидия_МР  и  ГО'!N12/1000</f>
        <v>0</v>
      </c>
      <c r="BH14" s="216">
        <f>'[4]Прочая  субсидия_МР  и  ГО'!O12/1000</f>
        <v>0</v>
      </c>
      <c r="BI14" s="217">
        <f t="shared" ref="BI14:BI31" si="19">IF(ISERROR(BH14/BG14*100),,BH14/BG14*100)</f>
        <v>0</v>
      </c>
      <c r="BJ14" s="217">
        <v>458</v>
      </c>
      <c r="BK14" s="216">
        <f>'[4]Прочая  субсидия_МР  и  ГО'!P12/1000</f>
        <v>458</v>
      </c>
      <c r="BL14" s="216">
        <f>'[4]Прочая  субсидия_МР  и  ГО'!Q12/1000</f>
        <v>458</v>
      </c>
      <c r="BM14" s="217">
        <f t="shared" si="6"/>
        <v>100</v>
      </c>
      <c r="BN14" s="217">
        <v>235.97824</v>
      </c>
      <c r="BO14" s="216">
        <f>'[4]Прочая  субсидия_МР  и  ГО'!R12/1000</f>
        <v>235.97824</v>
      </c>
      <c r="BP14" s="216">
        <f>'[4]Прочая  субсидия_МР  и  ГО'!S12/1000</f>
        <v>235.97824</v>
      </c>
      <c r="BQ14" s="217">
        <f t="shared" ref="BQ14:BQ31" si="20">IF(ISERROR(BP14/BO14*100),,BP14/BO14*100)</f>
        <v>100</v>
      </c>
      <c r="BR14" s="217"/>
      <c r="BS14" s="216">
        <f>'[4]Проверочная  таблица'!JJ17/1000</f>
        <v>0</v>
      </c>
      <c r="BT14" s="216">
        <f>'[4]Проверочная  таблица'!JM17/1000</f>
        <v>0</v>
      </c>
      <c r="BU14" s="217">
        <f t="shared" si="7"/>
        <v>0</v>
      </c>
      <c r="BV14" s="217">
        <v>0</v>
      </c>
      <c r="BW14" s="216">
        <f>('[4]Проверочная  таблица'!LT17+'[4]Проверочная  таблица'!LU17+'[4]Проверочная  таблица'!LL17+'[4]Проверочная  таблица'!LM17)/1000</f>
        <v>0</v>
      </c>
      <c r="BX14" s="216">
        <f>('[4]Проверочная  таблица'!LP17+'[4]Проверочная  таблица'!LQ17+'[4]Проверочная  таблица'!LX17+'[4]Проверочная  таблица'!LY17)/1000</f>
        <v>0</v>
      </c>
      <c r="BY14" s="217">
        <f t="shared" si="8"/>
        <v>0</v>
      </c>
      <c r="BZ14" s="217">
        <v>0</v>
      </c>
      <c r="CA14" s="216">
        <f>('[4]Проверочная  таблица'!MS17+'[4]Проверочная  таблица'!MT17)/1000</f>
        <v>0</v>
      </c>
      <c r="CB14" s="216">
        <f>('[4]Проверочная  таблица'!NA17+'[4]Проверочная  таблица'!NB17)/1000</f>
        <v>0</v>
      </c>
      <c r="CC14" s="217">
        <f t="shared" ref="CC14:CC31" si="21">IF(ISERROR(CB14/CA14*100),,CB14/CA14*100)</f>
        <v>0</v>
      </c>
      <c r="CD14" s="217">
        <v>0</v>
      </c>
      <c r="CE14" s="216">
        <f>'[4]Проверочная  таблица'!QN17/1000</f>
        <v>0</v>
      </c>
      <c r="CF14" s="216">
        <f>'[4]Проверочная  таблица'!QQ17/1000</f>
        <v>0</v>
      </c>
      <c r="CG14" s="217">
        <f t="shared" ref="CG14:CG31" si="22">IF(ISERROR(CF14/CE14*100),,CF14/CE14*100)</f>
        <v>0</v>
      </c>
      <c r="CH14" s="217">
        <v>13.043479999999999</v>
      </c>
      <c r="CI14" s="216">
        <f>('[4]Прочая  субсидия_МР  и  ГО'!T12+'[4]Прочая  субсидия_БП'!H12)/1000</f>
        <v>13.043479999999999</v>
      </c>
      <c r="CJ14" s="216">
        <f>('[4]Прочая  субсидия_МР  и  ГО'!U12+'[4]Прочая  субсидия_БП'!I12)/1000</f>
        <v>13.043479999999999</v>
      </c>
      <c r="CK14" s="217">
        <f t="shared" ref="CK14:CK31" si="23">IF(ISERROR(CJ14/CI14*100),,CJ14/CI14*100)</f>
        <v>100</v>
      </c>
      <c r="CL14" s="217"/>
      <c r="CM14" s="216">
        <f>('[4]Проверочная  таблица'!IT17+'[4]Проверочная  таблица'!IZ17)/1000</f>
        <v>0</v>
      </c>
      <c r="CN14" s="216">
        <f>('[4]Проверочная  таблица'!IW17+'[4]Проверочная  таблица'!JC17)/1000</f>
        <v>0</v>
      </c>
      <c r="CO14" s="217">
        <f t="shared" ref="CO14:CO31" si="24">IF(ISERROR(CN14/CM14*100),,CN14/CM14*100)</f>
        <v>0</v>
      </c>
      <c r="CP14" s="217">
        <v>0</v>
      </c>
      <c r="CQ14" s="216">
        <f>('[4]Проверочная  таблица'!JP17)/1000</f>
        <v>0</v>
      </c>
      <c r="CR14" s="216">
        <f>('[4]Проверочная  таблица'!JS17)/1000</f>
        <v>0</v>
      </c>
      <c r="CS14" s="217">
        <f t="shared" si="9"/>
        <v>0</v>
      </c>
      <c r="CT14" s="217">
        <v>241.94920000000002</v>
      </c>
      <c r="CU14" s="216">
        <f>('[4]Проверочная  таблица'!MV17+'[4]Проверочная  таблица'!MW17+'[4]Проверочная  таблица'!NG17+'[4]Проверочная  таблица'!NH17)/1000</f>
        <v>241.94920000000002</v>
      </c>
      <c r="CV14" s="216">
        <f>('[4]Проверочная  таблица'!NJ17+'[4]Проверочная  таблица'!NK17+'[4]Проверочная  таблица'!ND17+'[4]Проверочная  таблица'!NE17)/1000</f>
        <v>241.94920000000002</v>
      </c>
      <c r="CW14" s="217">
        <f t="shared" ref="CW14:CW31" si="25">IF(ISERROR(CV14/CU14*100),,CV14/CU14*100)</f>
        <v>100</v>
      </c>
      <c r="CX14" s="217">
        <v>93055.656569999992</v>
      </c>
      <c r="CY14" s="216">
        <f>('[4]Проверочная  таблица'!HV17+'[4]Проверочная  таблица'!IB17)/1000</f>
        <v>93055.656569999992</v>
      </c>
      <c r="CZ14" s="216">
        <f>('[4]Проверочная  таблица'!HY17+'[4]Проверочная  таблица'!IE17)/1000</f>
        <v>93055.656569999992</v>
      </c>
      <c r="DA14" s="217">
        <f t="shared" ref="DA14:DA31" si="26">IF(ISERROR(CZ14/CY14*100),,CZ14/CY14*100)</f>
        <v>100</v>
      </c>
      <c r="DB14" s="217">
        <v>27368.421399999999</v>
      </c>
      <c r="DC14" s="216">
        <f>('[4]Проверочная  таблица'!OG17+'[4]Проверочная  таблица'!OH17+'[4]Проверочная  таблица'!OO17+'[4]Проверочная  таблица'!OP17)/1000</f>
        <v>27368.421399999999</v>
      </c>
      <c r="DD14" s="216">
        <f>('[4]Проверочная  таблица'!OK17+'[4]Проверочная  таблица'!OL17+'[4]Проверочная  таблица'!OS17+'[4]Проверочная  таблица'!OT17)/1000</f>
        <v>27368.421399999999</v>
      </c>
      <c r="DE14" s="217">
        <f t="shared" ref="DE14:DE31" si="27">IF(ISERROR(DD14/DC14*100),,DD14/DC14*100)</f>
        <v>100</v>
      </c>
      <c r="DF14" s="217">
        <v>0</v>
      </c>
      <c r="DG14" s="216">
        <f>('[4]Проверочная  таблица'!OI17+'[4]Проверочная  таблица'!OQ17)/1000</f>
        <v>0</v>
      </c>
      <c r="DH14" s="216">
        <f>('[4]Проверочная  таблица'!OM17+'[4]Проверочная  таблица'!OU17)/1000</f>
        <v>0</v>
      </c>
      <c r="DI14" s="217">
        <f t="shared" ref="DI14:DI31" si="28">IF(ISERROR(DH14/DG14*100),,DH14/DG14*100)</f>
        <v>0</v>
      </c>
      <c r="DJ14" s="217">
        <v>0</v>
      </c>
      <c r="DK14" s="216">
        <f>'[4]Проверочная  таблица'!EZ17/1000</f>
        <v>0</v>
      </c>
      <c r="DL14" s="216">
        <f>'[4]Проверочная  таблица'!FC17/1000</f>
        <v>0</v>
      </c>
      <c r="DM14" s="217">
        <f t="shared" ref="DM14:DM31" si="29">IF(ISERROR(DL14/DK14*100),,DL14/DK14*100)</f>
        <v>0</v>
      </c>
      <c r="DN14" s="217"/>
      <c r="DO14" s="216">
        <f>'[4]Проверочная  таблица'!CG17/1000</f>
        <v>0</v>
      </c>
      <c r="DP14" s="216">
        <f>'[4]Проверочная  таблица'!CJ17/1000</f>
        <v>0</v>
      </c>
      <c r="DQ14" s="217">
        <f t="shared" ref="DQ14:DQ31" si="30">IF(ISERROR(DP14/DO14*100),,DP14/DO14*100)</f>
        <v>0</v>
      </c>
      <c r="DR14" s="217"/>
      <c r="DS14" s="216">
        <f>'[4]Проверочная  таблица'!CH17/1000</f>
        <v>7177</v>
      </c>
      <c r="DT14" s="216">
        <f>'[4]Проверочная  таблица'!CK17/1000</f>
        <v>7177</v>
      </c>
      <c r="DU14" s="217">
        <f t="shared" ref="DU14:DU31" si="31">IF(ISERROR(DT14/DS14*100),,DT14/DS14*100)</f>
        <v>100</v>
      </c>
      <c r="DV14" s="217"/>
      <c r="DW14" s="216">
        <f>'[4]Проверочная  таблица'!CU17/1000</f>
        <v>0</v>
      </c>
      <c r="DX14" s="216">
        <f>'[4]Проверочная  таблица'!CX17/1000</f>
        <v>0</v>
      </c>
      <c r="DY14" s="217">
        <f t="shared" ref="DY14:DY31" si="32">IF(ISERROR(DX14/DW14*100),,DX14/DW14*100)</f>
        <v>0</v>
      </c>
      <c r="DZ14" s="217"/>
      <c r="EA14" s="216">
        <f>'[4]Проверочная  таблица'!CV17/1000</f>
        <v>3770.1113500000001</v>
      </c>
      <c r="EB14" s="216">
        <f>'[4]Проверочная  таблица'!CY17/1000</f>
        <v>3770.1113500000001</v>
      </c>
      <c r="EC14" s="217">
        <f t="shared" ref="EC14:EC31" si="33">IF(ISERROR(EB14/EA14*100),,EB14/EA14*100)</f>
        <v>100</v>
      </c>
      <c r="ED14" s="217">
        <v>0</v>
      </c>
      <c r="EE14" s="216">
        <f>'[4]Прочая  субсидия_МР  и  ГО'!V12/1000</f>
        <v>0</v>
      </c>
      <c r="EF14" s="216">
        <f>'[4]Прочая  субсидия_МР  и  ГО'!W12/1000</f>
        <v>0</v>
      </c>
      <c r="EG14" s="217">
        <f t="shared" ref="EG14:EG31" si="34">IF(ISERROR(EF14/EE14*100),,EF14/EE14*100)</f>
        <v>0</v>
      </c>
      <c r="EH14" s="217">
        <v>49290</v>
      </c>
      <c r="EI14" s="216">
        <f>'[4]Проверочная  таблица'!BC17/1000</f>
        <v>49290</v>
      </c>
      <c r="EJ14" s="216">
        <f>'[4]Проверочная  таблица'!BF17/1000</f>
        <v>49290</v>
      </c>
      <c r="EK14" s="217">
        <f t="shared" ref="EK14:EK31" si="35">IF(ISERROR(EJ14/EI14*100),,EJ14/EI14*100)</f>
        <v>100</v>
      </c>
      <c r="EL14" s="217"/>
      <c r="EM14" s="216">
        <f>'[4]Прочая  субсидия_МР  и  ГО'!X12/1000</f>
        <v>0</v>
      </c>
      <c r="EN14" s="216">
        <f>'[4]Прочая  субсидия_МР  и  ГО'!Y12/1000</f>
        <v>0</v>
      </c>
      <c r="EO14" s="217">
        <f t="shared" ref="EO14:EO31" si="36">IF(ISERROR(EN14/EM14*100),,EN14/EM14*100)</f>
        <v>0</v>
      </c>
      <c r="EP14" s="217"/>
      <c r="EQ14" s="216">
        <f>'[4]Прочая  субсидия_МР  и  ГО'!Z12/1000</f>
        <v>113376.69</v>
      </c>
      <c r="ER14" s="216">
        <f>'[4]Прочая  субсидия_МР  и  ГО'!AA12/1000</f>
        <v>113376.69</v>
      </c>
      <c r="ES14" s="217">
        <f t="shared" ref="ES14:ES31" si="37">IF(ISERROR(ER14/EQ14*100),,ER14/EQ14*100)</f>
        <v>100</v>
      </c>
      <c r="ET14" s="217">
        <v>4650</v>
      </c>
      <c r="EU14" s="216">
        <f>'[4]Прочая  субсидия_МР  и  ГО'!AB12/1000</f>
        <v>4650</v>
      </c>
      <c r="EV14" s="216">
        <f>'[4]Прочая  субсидия_МР  и  ГО'!AC12/1000</f>
        <v>4650</v>
      </c>
      <c r="EW14" s="217">
        <f t="shared" ref="EW14:EW31" si="38">IF(ISERROR(EV14/EU14*100),,EV14/EU14*100)</f>
        <v>100</v>
      </c>
      <c r="EX14" s="217">
        <v>0</v>
      </c>
      <c r="EY14" s="216">
        <f>('[4]Проверочная  таблица'!TU17+'[4]Проверочная  таблица'!TV17+'[4]Проверочная  таблица'!TG17+'[4]Проверочная  таблица'!TH17)/1000</f>
        <v>0</v>
      </c>
      <c r="EZ14" s="216">
        <f>('[4]Проверочная  таблица'!UB17+'[4]Проверочная  таблица'!UC17+'[4]Проверочная  таблица'!TN17+'[4]Проверочная  таблица'!TO17)/1000</f>
        <v>0</v>
      </c>
      <c r="FA14" s="217">
        <f t="shared" ref="FA14:FA31" si="39">IF(ISERROR(EZ14/EY14*100),,EZ14/EY14*100)</f>
        <v>0</v>
      </c>
      <c r="FB14" s="217"/>
      <c r="FC14" s="216">
        <f>('[4]Проверочная  таблица'!TI14+'[4]Проверочная  таблица'!TJ14+'[4]Проверочная  таблица'!TW14+'[4]Проверочная  таблица'!TX14)/1000</f>
        <v>32346.817490000001</v>
      </c>
      <c r="FD14" s="216">
        <f>('[4]Проверочная  таблица'!UD14+'[4]Проверочная  таблица'!UE14+'[4]Проверочная  таблица'!TP14+'[4]Проверочная  таблица'!TQ14)/1000</f>
        <v>32346.785949999998</v>
      </c>
      <c r="FE14" s="217">
        <f t="shared" ref="FE14:FE31" si="40">IF(ISERROR(FD14/FC14*100),,FD14/FC14*100)</f>
        <v>99.999902494271609</v>
      </c>
      <c r="FF14" s="217">
        <v>1742.1116299999999</v>
      </c>
      <c r="FG14" s="216">
        <f>('[4]Проверочная  таблица'!PW17+'[4]Проверочная  таблица'!PX17+'[4]Проверочная  таблица'!PM17+'[4]Проверочная  таблица'!PN17)/1000</f>
        <v>1349.7442800000001</v>
      </c>
      <c r="FH14" s="216">
        <f>('[4]Проверочная  таблица'!PZ17+'[4]Проверочная  таблица'!QA17+'[4]Проверочная  таблица'!PR17+'[4]Проверочная  таблица'!PS17)/1000</f>
        <v>1349.7442800000001</v>
      </c>
      <c r="FI14" s="217">
        <f t="shared" ref="FI14:FI31" si="41">IF(ISERROR(FH14/FG14*100),,FH14/FG14*100)</f>
        <v>100</v>
      </c>
      <c r="FJ14" s="217"/>
      <c r="FK14" s="216">
        <f>('[4]Проверочная  таблица'!GJ17+'[4]Проверочная  таблица'!GP17)/1000</f>
        <v>0</v>
      </c>
      <c r="FL14" s="216">
        <f>('[4]Проверочная  таблица'!GM17+'[4]Проверочная  таблица'!GS17)/1000</f>
        <v>0</v>
      </c>
      <c r="FM14" s="217">
        <f t="shared" ref="FM14:FM31" si="42">IF(ISERROR(FL14/FK14*100),,FL14/FK14*100)</f>
        <v>0</v>
      </c>
      <c r="FN14" s="217">
        <v>0</v>
      </c>
      <c r="FO14" s="216">
        <f>('[4]Проверочная  таблица'!TY17+'[4]Проверочная  таблица'!TZ17+'[4]Проверочная  таблица'!TK17+'[4]Проверочная  таблица'!TL17)/1000</f>
        <v>0</v>
      </c>
      <c r="FP14" s="216">
        <f>('[4]Проверочная  таблица'!UF17+'[4]Проверочная  таблица'!UG17+'[4]Проверочная  таблица'!TR17+'[4]Проверочная  таблица'!TS17)/1000</f>
        <v>0</v>
      </c>
      <c r="FQ14" s="217">
        <f t="shared" ref="FQ14:FQ31" si="43">IF(ISERROR(FP14/FO14*100),,FP14/FO14*100)</f>
        <v>0</v>
      </c>
      <c r="FR14" s="217">
        <v>0</v>
      </c>
      <c r="FS14" s="216">
        <f>('[4]Проверочная  таблица'!HA17+'[4]Проверочная  таблица'!HB17)/1000</f>
        <v>0</v>
      </c>
      <c r="FT14" s="216">
        <f>('[4]Проверочная  таблица'!HE17+'[4]Проверочная  таблица'!HF17)/1000</f>
        <v>0</v>
      </c>
      <c r="FU14" s="217">
        <f t="shared" ref="FU14:FU31" si="44">IF(ISERROR(FT14/FS14*100),,FT14/FS14*100)</f>
        <v>0</v>
      </c>
      <c r="FV14" s="217">
        <v>123288.2</v>
      </c>
      <c r="FW14" s="216">
        <f>('[4]Проверочная  таблица'!HC17+'[4]Проверочная  таблица'!HI17)/1000</f>
        <v>121020.42254</v>
      </c>
      <c r="FX14" s="216">
        <f>('[4]Проверочная  таблица'!HG17+'[4]Проверочная  таблица'!HK17)/1000</f>
        <v>121020.42254</v>
      </c>
      <c r="FY14" s="217">
        <f t="shared" ref="FY14:FY31" si="45">IF(ISERROR(FX14/FW14*100),,FX14/FW14*100)</f>
        <v>100</v>
      </c>
      <c r="FZ14" s="217">
        <v>0</v>
      </c>
      <c r="GA14" s="216">
        <f>'[4]Проверочная  таблица'!HP17/1000</f>
        <v>0</v>
      </c>
      <c r="GB14" s="216">
        <f>'[4]Проверочная  таблица'!HS17/1000</f>
        <v>0</v>
      </c>
      <c r="GC14" s="217">
        <f t="shared" ref="GC14:GC31" si="46">IF(ISERROR(GB14/GA14*100),,GB14/GA14*100)</f>
        <v>0</v>
      </c>
      <c r="GD14" s="217">
        <v>0</v>
      </c>
      <c r="GE14" s="216">
        <f>('[4]Проверочная  таблица'!BM17+'[4]Проверочная  таблица'!BQ17)/1000</f>
        <v>0</v>
      </c>
      <c r="GF14" s="216">
        <f>('[4]Проверочная  таблица'!BO17+'[4]Проверочная  таблица'!BS17)/1000</f>
        <v>0</v>
      </c>
      <c r="GG14" s="217">
        <f t="shared" ref="GG14:GG31" si="47">IF(ISERROR(GF14/GE14*100),,GF14/GE14*100)</f>
        <v>0</v>
      </c>
      <c r="GH14" s="217">
        <v>41469.309820000002</v>
      </c>
      <c r="GI14" s="216">
        <f>('[4]Прочая  субсидия_МР  и  ГО'!AD12+'[4]Прочая  субсидия_БП'!N12)/1000</f>
        <v>49903.064519999993</v>
      </c>
      <c r="GJ14" s="216">
        <f>('[4]Прочая  субсидия_МР  и  ГО'!AE12+'[4]Прочая  субсидия_БП'!O12)/1000</f>
        <v>49903.064519999993</v>
      </c>
      <c r="GK14" s="217">
        <f t="shared" ref="GK14:GK31" si="48">IF(ISERROR(GJ14/GI14*100),,GJ14/GI14*100)</f>
        <v>100</v>
      </c>
      <c r="GL14" s="217">
        <v>0</v>
      </c>
      <c r="GM14" s="216">
        <f>('[4]Прочая  субсидия_МР  и  ГО'!AF12)/1000</f>
        <v>0</v>
      </c>
      <c r="GN14" s="216">
        <f>('[4]Прочая  субсидия_МР  и  ГО'!AG12)/1000</f>
        <v>0</v>
      </c>
      <c r="GO14" s="217">
        <f t="shared" ref="GO14:GO31" si="49">IF(ISERROR(GN14/GM14*100),,GN14/GM14*100)</f>
        <v>0</v>
      </c>
      <c r="GP14" s="217"/>
      <c r="GQ14" s="216">
        <f>('[4]Проверочная  таблица'!DA17+'[4]Проверочная  таблица'!DB17)/1000</f>
        <v>0</v>
      </c>
      <c r="GR14" s="216">
        <f>('[4]Проверочная  таблица'!DH17+'[4]Проверочная  таблица'!DI17)/1000</f>
        <v>0</v>
      </c>
      <c r="GS14" s="217">
        <f t="shared" ref="GS14:GS31" si="50">IF(ISERROR(GR14/GQ14*100),,GR14/GQ14*100)</f>
        <v>0</v>
      </c>
      <c r="GT14" s="217">
        <v>0</v>
      </c>
      <c r="GU14" s="216">
        <f>('[4]Проверочная  таблица'!DC17+'[4]Проверочная  таблица'!DD17+'[4]Проверочная  таблица'!DO17+'[4]Проверочная  таблица'!DP17)/1000</f>
        <v>0</v>
      </c>
      <c r="GV14" s="216">
        <f>('[4]Проверочная  таблица'!DJ17+'[4]Проверочная  таблица'!DK17+'[4]Проверочная  таблица'!DR17+'[4]Проверочная  таблица'!DS17)/1000</f>
        <v>0</v>
      </c>
      <c r="GW14" s="217">
        <f t="shared" ref="GW14:GW31" si="51">IF(ISERROR(GV14/GU14*100),,GV14/GU14*100)</f>
        <v>0</v>
      </c>
      <c r="GX14" s="217">
        <v>0</v>
      </c>
      <c r="GY14" s="216">
        <f>('[4]Проверочная  таблица'!DE17+'[4]Проверочная  таблица'!DF17)/1000</f>
        <v>0</v>
      </c>
      <c r="GZ14" s="216">
        <f>('[4]Проверочная  таблица'!DL17+'[4]Проверочная  таблица'!DM17)/1000</f>
        <v>0</v>
      </c>
      <c r="HA14" s="217">
        <f t="shared" si="10"/>
        <v>0</v>
      </c>
      <c r="HB14" s="217"/>
      <c r="HC14" s="216">
        <f>('[4]Проверочная  таблица'!BD17+'[4]Проверочная  таблица'!BI17+'[4]Прочая  субсидия_МР  и  ГО'!AH12+'[4]Прочая  субсидия_БП'!Z12)/1000</f>
        <v>0</v>
      </c>
      <c r="HD14" s="216">
        <f>('[4]Проверочная  таблица'!BG17+'[4]Проверочная  таблица'!BK17+'[4]Прочая  субсидия_МР  и  ГО'!AI12+'[4]Прочая  субсидия_БП'!AA12)/1000</f>
        <v>0</v>
      </c>
      <c r="HE14" s="217">
        <f t="shared" ref="HE14:HE31" si="52">IF(ISERROR(HD14/HC14*100),,HD14/HC14*100)</f>
        <v>0</v>
      </c>
      <c r="HF14" s="217">
        <v>64600</v>
      </c>
      <c r="HG14" s="216">
        <f>('[4]Прочая  субсидия_МР  и  ГО'!AJ12+'[4]Прочая  субсидия_БП'!AF12)/1000</f>
        <v>117600</v>
      </c>
      <c r="HH14" s="216">
        <f>('[4]Прочая  субсидия_МР  и  ГО'!AK12+'[4]Прочая  субсидия_БП'!AG12)/1000</f>
        <v>117600</v>
      </c>
      <c r="HI14" s="217">
        <f t="shared" ref="HI14:HI31" si="53">IF(ISERROR(HH14/HG14*100),,HH14/HG14*100)</f>
        <v>100</v>
      </c>
      <c r="HJ14" s="217">
        <v>0</v>
      </c>
      <c r="HK14" s="216">
        <f>('[4]Прочая  субсидия_МР  и  ГО'!AL12)/1000</f>
        <v>0</v>
      </c>
      <c r="HL14" s="216">
        <f>('[4]Прочая  субсидия_МР  и  ГО'!AM12)/1000</f>
        <v>0</v>
      </c>
      <c r="HM14" s="217">
        <f t="shared" ref="HM14:HM31" si="54">IF(ISERROR(HL14/HK14*100),,HL14/HK14*100)</f>
        <v>0</v>
      </c>
      <c r="HN14" s="217"/>
      <c r="HO14" s="216">
        <f>('[4]Прочая  субсидия_МР  и  ГО'!AN12+'[4]Прочая  субсидия_БП'!AL12)/1000</f>
        <v>0</v>
      </c>
      <c r="HP14" s="216">
        <f>('[4]Прочая  субсидия_МР  и  ГО'!AO12+'[4]Прочая  субсидия_БП'!AM12)/1000</f>
        <v>0</v>
      </c>
      <c r="HQ14" s="217">
        <f t="shared" ref="HQ14:HQ31" si="55">IF(ISERROR(HP14/HO14*100),,HP14/HO14*100)</f>
        <v>0</v>
      </c>
      <c r="HR14" s="217">
        <v>0</v>
      </c>
      <c r="HS14" s="216">
        <f>('[4]Прочая  субсидия_МР  и  ГО'!AP12+'[4]Прочая  субсидия_БП'!AR12)/1000</f>
        <v>0</v>
      </c>
      <c r="HT14" s="216">
        <f>('[4]Прочая  субсидия_МР  и  ГО'!AQ12+'[4]Прочая  субсидия_БП'!AS12)/1000</f>
        <v>0</v>
      </c>
      <c r="HU14" s="217">
        <f t="shared" ref="HU14:HU31" si="56">IF(ISERROR(HT14/HS14*100),,HT14/HS14*100)</f>
        <v>0</v>
      </c>
      <c r="HV14" s="217">
        <v>5010.8</v>
      </c>
      <c r="HW14" s="216">
        <f>'[4]Прочая  субсидия_МР  и  ГО'!AR12/1000</f>
        <v>5010.8</v>
      </c>
      <c r="HX14" s="216">
        <f>'[4]Прочая  субсидия_МР  и  ГО'!AS12/1000</f>
        <v>5010.8</v>
      </c>
      <c r="HY14" s="217">
        <f t="shared" ref="HY14:HY31" si="57">IF(ISERROR(HX14/HW14*100),,HX14/HW14*100)</f>
        <v>100</v>
      </c>
      <c r="HZ14" s="217">
        <v>520.38193999999999</v>
      </c>
      <c r="IA14" s="216">
        <f>'[4]Прочая  субсидия_МР  и  ГО'!AT12/1000</f>
        <v>527.49090999999999</v>
      </c>
      <c r="IB14" s="216">
        <f>'[4]Прочая  субсидия_МР  и  ГО'!AU12/1000</f>
        <v>527.49090999999999</v>
      </c>
      <c r="IC14" s="217">
        <f t="shared" ref="IC14:IC31" si="58">IF(ISERROR(IB14/IA14*100),,IB14/IA14*100)</f>
        <v>100</v>
      </c>
      <c r="ID14" s="217">
        <v>1154.6461299999999</v>
      </c>
      <c r="IE14" s="216">
        <f>'[4]Прочая  субсидия_МР  и  ГО'!AV12/1000</f>
        <v>832.14194999999995</v>
      </c>
      <c r="IF14" s="216">
        <f>'[4]Прочая  субсидия_МР  и  ГО'!AW12/1000</f>
        <v>832.14194999999995</v>
      </c>
      <c r="IG14" s="217">
        <f t="shared" ref="IG14:IG31" si="59">IF(ISERROR(IF14/IE14*100),,IF14/IE14*100)</f>
        <v>100</v>
      </c>
      <c r="IH14" s="217"/>
      <c r="II14" s="216">
        <f>('[4]Проверочная  таблица'!RY17+'[4]Проверочная  таблица'!RZ17+'[4]Проверочная  таблица'!SE17+'[4]Проверочная  таблица'!SF17)/1000</f>
        <v>0</v>
      </c>
      <c r="IJ14" s="216">
        <f>('[4]Проверочная  таблица'!SB17+'[4]Проверочная  таблица'!SC17+'[4]Проверочная  таблица'!SH17+'[4]Проверочная  таблица'!SI17)/1000</f>
        <v>0</v>
      </c>
      <c r="IK14" s="217">
        <f t="shared" ref="IK14:IK31" si="60">IF(ISERROR(IJ14/II14*100),,IJ14/II14*100)</f>
        <v>0</v>
      </c>
      <c r="IL14" s="217">
        <v>1052.21</v>
      </c>
      <c r="IM14" s="216">
        <f>'[4]Прочая  субсидия_МР  и  ГО'!AX12/1000</f>
        <v>2073.5106099999998</v>
      </c>
      <c r="IN14" s="216">
        <f>'[4]Прочая  субсидия_МР  и  ГО'!AY12/1000</f>
        <v>2073.5106100000003</v>
      </c>
      <c r="IO14" s="217">
        <f t="shared" ref="IO14:IO31" si="61">IF(ISERROR(IN14/IM14*100),,IN14/IM14*100)</f>
        <v>100.00000000000003</v>
      </c>
      <c r="IP14" s="217">
        <v>2586.08</v>
      </c>
      <c r="IQ14" s="216">
        <f>('[4]Проверочная  таблица'!KU17+'[4]Проверочная  таблица'!KV17)/1000</f>
        <v>2586.08</v>
      </c>
      <c r="IR14" s="216">
        <f>('[4]Проверочная  таблица'!KX17+'[4]Проверочная  таблица'!KY17)/1000</f>
        <v>2586.08</v>
      </c>
      <c r="IS14" s="217">
        <f t="shared" ref="IS14:IS31" si="62">IF(ISERROR(IR14/IQ14*100),,IR14/IQ14*100)</f>
        <v>100</v>
      </c>
      <c r="IT14" s="217">
        <v>1368.3657700000001</v>
      </c>
      <c r="IU14" s="216">
        <f>('[4]Прочая  субсидия_БП'!AX12+'[4]Прочая  субсидия_МР  и  ГО'!AZ12)/1000</f>
        <v>1368.3657700000001</v>
      </c>
      <c r="IV14" s="216">
        <f>('[4]Прочая  субсидия_БП'!AY12+'[4]Прочая  субсидия_МР  и  ГО'!BA12)/1000</f>
        <v>1368.3657700000001</v>
      </c>
      <c r="IW14" s="217">
        <f t="shared" ref="IW14:IW31" si="63">IF(ISERROR(IV14/IU14*100),,IV14/IU14*100)</f>
        <v>100</v>
      </c>
      <c r="IX14" s="217">
        <v>0</v>
      </c>
      <c r="IY14" s="216">
        <f>'[4]Прочая  субсидия_МР  и  ГО'!BB12/1000</f>
        <v>0</v>
      </c>
      <c r="IZ14" s="216">
        <f>'[4]Прочая  субсидия_МР  и  ГО'!BC12/1000</f>
        <v>0</v>
      </c>
      <c r="JA14" s="217">
        <f t="shared" ref="JA14:JA31" si="64">IF(ISERROR(IZ14/IY14*100),,IZ14/IY14*100)</f>
        <v>0</v>
      </c>
      <c r="JB14" s="217">
        <v>0</v>
      </c>
      <c r="JC14" s="216">
        <f>('[4]Прочая  субсидия_МР  и  ГО'!BD12+'[4]Прочая  субсидия_БП'!BE12)/1000</f>
        <v>0</v>
      </c>
      <c r="JD14" s="216">
        <f>('[4]Прочая  субсидия_МР  и  ГО'!BE12+'[4]Прочая  субсидия_БП'!BF12)/1000</f>
        <v>0</v>
      </c>
      <c r="JE14" s="217">
        <f t="shared" ref="JE14:JE31" si="65">IF(ISERROR(JD14/JC14*100),,JD14/JC14*100)</f>
        <v>0</v>
      </c>
      <c r="JF14" s="217">
        <v>0</v>
      </c>
      <c r="JG14" s="216">
        <f>('[4]Проверочная  таблица'!FG17+'[4]Проверочная  таблица'!FH17+'[4]Проверочная  таблица'!FM17+'[4]Проверочная  таблица'!FN17)/1000</f>
        <v>0</v>
      </c>
      <c r="JH14" s="216">
        <f>('[4]Проверочная  таблица'!FJ17+'[4]Проверочная  таблица'!FK17+'[4]Проверочная  таблица'!FP17+'[4]Проверочная  таблица'!FQ17)/1000</f>
        <v>0</v>
      </c>
      <c r="JI14" s="217">
        <f t="shared" ref="JI14:JI31" si="66">IF(ISERROR(JH14/JG14*100),,JH14/JG14*100)</f>
        <v>0</v>
      </c>
      <c r="JJ14" s="217">
        <v>0</v>
      </c>
      <c r="JK14" s="216">
        <f>('[4]Прочая  субсидия_МР  и  ГО'!BF12+'[4]Прочая  субсидия_БП'!BK12)/1000</f>
        <v>0</v>
      </c>
      <c r="JL14" s="216">
        <f>('[4]Прочая  субсидия_МР  и  ГО'!BG12+'[4]Прочая  субсидия_БП'!BL12)/1000</f>
        <v>0</v>
      </c>
      <c r="JM14" s="217">
        <f t="shared" ref="JM14:JM31" si="67">IF(ISERROR(JL14/JK14*100),,JL14/JK14*100)</f>
        <v>0</v>
      </c>
      <c r="JO14" s="219"/>
      <c r="JP14" s="219"/>
    </row>
    <row r="15" spans="1:276" s="181" customFormat="1" ht="21.75" customHeight="1" thickBot="1" x14ac:dyDescent="0.3">
      <c r="A15" s="220" t="s">
        <v>14</v>
      </c>
      <c r="B15" s="221">
        <f t="shared" si="11"/>
        <v>289302.36456000002</v>
      </c>
      <c r="C15" s="221">
        <f t="shared" si="11"/>
        <v>520959.80631999997</v>
      </c>
      <c r="D15" s="221">
        <f t="shared" si="11"/>
        <v>510396.91514000006</v>
      </c>
      <c r="E15" s="213" t="e">
        <f>M15+Q15+#REF!+#REF!+#REF!+U15+Y15+AG15+#REF!+#REF!+AO15+BA15+HY15+BI15+BM15+AS15+BQ15+#REF!+BY15+#REF!+CG15+#REF!+#REF!+CC15+#REF!+#REF!+CK15+#REF!+#REF!+CS15+#REF!+CW15+DA15+DE15+DI15+#REF!+#REF!+DM15+DY15+EG15+EK15+EW15+FA15+#REF!+FI15+FQ15+FU15+GC15+GG15+GK15+GO15+GS15+GW15+HA15+#REF!+HE15+HI15+HM15+#REF!+HU15+IC15+IG15+IK15+IW15+JA15+JI15+JM15</f>
        <v>#REF!</v>
      </c>
      <c r="F15" s="214" t="e">
        <f>O15+#REF!+#REF!+#REF!+S15+W15+AE15+#REF!+#REF!+AM15+AY15+HW15+BG15+BK15+AQ15+BO15+#REF!+BW15+#REF!+CE15+#REF!+#REF!+CA15+#REF!+#REF!+CI15+#REF!+#REF!+CQ15+#REF!+CU15+CY15+DC15+DG15+#REF!+#REF!+DK15+DW15+EE15+EI15+EU15+EY15+#REF!+FG15+FO15+FS15+GA15+GE15+GI15+GM15+GQ15+GU15+GY15+#REF!+HC15+HG15+HK15+#REF!+HS15+IA15+IE15+II15+IU15+IY15+JG15+JK15+JC15</f>
        <v>#REF!</v>
      </c>
      <c r="G15" s="214" t="e">
        <f>P15+#REF!+#REF!+#REF!+T15+X15+AF15+#REF!+#REF!+AN15+AZ15+HX15+BH15+BL15+AR15+BP15+#REF!+BX15+#REF!+CF15+#REF!+#REF!+CB15+#REF!+#REF!+CJ15+#REF!+#REF!+CR15+#REF!+CV15+CZ15+DD15+DH15+#REF!+#REF!+DL15+DX15+EF15+EJ15+EV15+EZ15+#REF!+FH15+FP15+FT15+GB15+GF15+GJ15+GN15+GR15+GV15+GZ15+#REF!+HD15+HH15+HL15+#REF!+HT15+IB15+IF15+IJ15+IV15+IZ15+JH15+JL15+JD15</f>
        <v>#REF!</v>
      </c>
      <c r="H15" s="214" t="e">
        <f>Q15+#REF!+#REF!+#REF!+U15+Y15+AG15+#REF!+#REF!+AO15+BA15+HY15+BI15+BM15+AS15+BQ15+#REF!+BY15+#REF!+CG15+#REF!+#REF!+CC15+#REF!+#REF!+CK15+#REF!+#REF!+CS15+#REF!+CW15+DA15+DE15+DI15+#REF!+#REF!+DM15+DY15+EG15+EK15+EW15+FA15+#REF!+FI15+FQ15+FU15+GC15+GG15+GK15+GO15+GS15+GW15+HA15+#REF!+HE15+HI15+HM15+#REF!+HU15+IC15+IG15+IK15+IW15+JA15+JI15+JM15+#REF!</f>
        <v>#REF!</v>
      </c>
      <c r="I15" s="215">
        <f t="shared" si="0"/>
        <v>97.972417247577127</v>
      </c>
      <c r="J15" s="217">
        <v>0</v>
      </c>
      <c r="K15" s="216">
        <f>'[4]Проверочная  таблица'!DY18/1000</f>
        <v>0</v>
      </c>
      <c r="L15" s="216">
        <f>'[4]Проверочная  таблица'!EC18/1000</f>
        <v>0</v>
      </c>
      <c r="M15" s="217">
        <f t="shared" si="12"/>
        <v>0</v>
      </c>
      <c r="N15" s="217">
        <v>0</v>
      </c>
      <c r="O15" s="218">
        <f>'[4]Проверочная  таблица'!DZ18/1000</f>
        <v>0</v>
      </c>
      <c r="P15" s="216">
        <f>'[4]Проверочная  таблица'!ED18/1000</f>
        <v>0</v>
      </c>
      <c r="Q15" s="217">
        <f t="shared" si="13"/>
        <v>0</v>
      </c>
      <c r="R15" s="217"/>
      <c r="S15" s="216">
        <f>'[4]Проверочная  таблица'!SZ18/1000</f>
        <v>0</v>
      </c>
      <c r="T15" s="216">
        <f>'[4]Проверочная  таблица'!TC18/1000</f>
        <v>0</v>
      </c>
      <c r="U15" s="217">
        <f t="shared" si="1"/>
        <v>0</v>
      </c>
      <c r="V15" s="217">
        <v>227.35449</v>
      </c>
      <c r="W15" s="216">
        <f>('[4]Прочая  субсидия_МР  и  ГО'!F13)/1000</f>
        <v>227.35449</v>
      </c>
      <c r="X15" s="216">
        <f>('[4]Прочая  субсидия_МР  и  ГО'!G13)/1000</f>
        <v>227.35449</v>
      </c>
      <c r="Y15" s="217">
        <f t="shared" si="14"/>
        <v>100</v>
      </c>
      <c r="Z15" s="217">
        <v>0</v>
      </c>
      <c r="AA15" s="216">
        <f>'[4]Прочая  субсидия_МР  и  ГО'!H13/1000</f>
        <v>0</v>
      </c>
      <c r="AB15" s="216">
        <f>'[4]Прочая  субсидия_МР  и  ГО'!I13/1000</f>
        <v>0</v>
      </c>
      <c r="AC15" s="217">
        <f t="shared" si="15"/>
        <v>0</v>
      </c>
      <c r="AD15" s="217">
        <v>0</v>
      </c>
      <c r="AE15" s="216">
        <f>('[4]Проверочная  таблица'!ET18+'[4]Проверочная  таблица'!EU18)/1000</f>
        <v>0</v>
      </c>
      <c r="AF15" s="216">
        <f>('[4]Проверочная  таблица'!EX18+'[4]Проверочная  таблица'!EY18)/1000</f>
        <v>0</v>
      </c>
      <c r="AG15" s="217">
        <f t="shared" si="16"/>
        <v>0</v>
      </c>
      <c r="AH15" s="217">
        <v>0</v>
      </c>
      <c r="AI15" s="216">
        <f>'[4]Проверочная  таблица'!ES18/1000</f>
        <v>0</v>
      </c>
      <c r="AJ15" s="216">
        <f>'[4]Проверочная  таблица'!EW18/1000</f>
        <v>0</v>
      </c>
      <c r="AK15" s="217">
        <f t="shared" si="17"/>
        <v>0</v>
      </c>
      <c r="AL15" s="217">
        <v>0</v>
      </c>
      <c r="AM15" s="216">
        <f>'[4]Проверочная  таблица'!EF18/1000</f>
        <v>0</v>
      </c>
      <c r="AN15" s="216">
        <f>'[4]Проверочная  таблица'!EI18/1000</f>
        <v>0</v>
      </c>
      <c r="AO15" s="217">
        <f t="shared" si="18"/>
        <v>0</v>
      </c>
      <c r="AP15" s="217">
        <v>0</v>
      </c>
      <c r="AQ15" s="216">
        <f>'[4]Прочая  субсидия_МР  и  ГО'!J13/1000</f>
        <v>0</v>
      </c>
      <c r="AR15" s="216">
        <f>'[4]Прочая  субсидия_МР  и  ГО'!K13/1000</f>
        <v>0</v>
      </c>
      <c r="AS15" s="217">
        <f t="shared" si="2"/>
        <v>0</v>
      </c>
      <c r="AT15" s="217"/>
      <c r="AU15" s="216">
        <f>'[4]Прочая  субсидия_МР  и  ГО'!L13/1000</f>
        <v>0</v>
      </c>
      <c r="AV15" s="216">
        <f>'[4]Прочая  субсидия_МР  и  ГО'!M13/1000</f>
        <v>0</v>
      </c>
      <c r="AW15" s="217">
        <f t="shared" si="3"/>
        <v>0</v>
      </c>
      <c r="AX15" s="217">
        <v>0</v>
      </c>
      <c r="AY15" s="216">
        <f>'[1]Исполнение  по  субсидии'!AM15</f>
        <v>22462.5</v>
      </c>
      <c r="AZ15" s="216">
        <f>'[1]Исполнение  по  субсидии'!AN15</f>
        <v>22462.5</v>
      </c>
      <c r="BA15" s="217">
        <f t="shared" si="4"/>
        <v>100</v>
      </c>
      <c r="BB15" s="217">
        <v>0</v>
      </c>
      <c r="BC15" s="216">
        <f>'[4]Проверочная  таблица'!SO18/1000</f>
        <v>0</v>
      </c>
      <c r="BD15" s="216">
        <f>'[4]Проверочная  таблица'!SU18/1000</f>
        <v>0</v>
      </c>
      <c r="BE15" s="217">
        <f t="shared" si="5"/>
        <v>0</v>
      </c>
      <c r="BF15" s="217">
        <v>1474.81908</v>
      </c>
      <c r="BG15" s="216">
        <f>'[4]Прочая  субсидия_МР  и  ГО'!N13/1000</f>
        <v>1474.81908</v>
      </c>
      <c r="BH15" s="216">
        <f>'[4]Прочая  субсидия_МР  и  ГО'!O13/1000</f>
        <v>1474.81908</v>
      </c>
      <c r="BI15" s="217">
        <f t="shared" si="19"/>
        <v>100</v>
      </c>
      <c r="BJ15" s="217">
        <v>0</v>
      </c>
      <c r="BK15" s="216">
        <f>'[4]Прочая  субсидия_МР  и  ГО'!P13/1000</f>
        <v>0</v>
      </c>
      <c r="BL15" s="216">
        <f>'[4]Прочая  субсидия_МР  и  ГО'!Q13/1000</f>
        <v>0</v>
      </c>
      <c r="BM15" s="217">
        <f t="shared" si="6"/>
        <v>0</v>
      </c>
      <c r="BN15" s="217">
        <v>183.09906000000001</v>
      </c>
      <c r="BO15" s="216">
        <f>'[4]Прочая  субсидия_МР  и  ГО'!R13/1000</f>
        <v>183.09906000000001</v>
      </c>
      <c r="BP15" s="216">
        <f>'[4]Прочая  субсидия_МР  и  ГО'!S13/1000</f>
        <v>183.09906000000001</v>
      </c>
      <c r="BQ15" s="217">
        <f t="shared" si="20"/>
        <v>100</v>
      </c>
      <c r="BR15" s="217"/>
      <c r="BS15" s="216">
        <f>'[4]Проверочная  таблица'!JJ18/1000</f>
        <v>0</v>
      </c>
      <c r="BT15" s="216">
        <f>'[4]Проверочная  таблица'!JM18/1000</f>
        <v>0</v>
      </c>
      <c r="BU15" s="217">
        <f t="shared" si="7"/>
        <v>0</v>
      </c>
      <c r="BV15" s="217">
        <v>0</v>
      </c>
      <c r="BW15" s="216">
        <f>('[4]Проверочная  таблица'!LT18+'[4]Проверочная  таблица'!LU18+'[4]Проверочная  таблица'!LL18+'[4]Проверочная  таблица'!LM18)/1000</f>
        <v>0</v>
      </c>
      <c r="BX15" s="216">
        <f>('[4]Проверочная  таблица'!LP18+'[4]Проверочная  таблица'!LQ18+'[4]Проверочная  таблица'!LX18+'[4]Проверочная  таблица'!LY18)/1000</f>
        <v>0</v>
      </c>
      <c r="BY15" s="217">
        <f t="shared" si="8"/>
        <v>0</v>
      </c>
      <c r="BZ15" s="217">
        <v>0</v>
      </c>
      <c r="CA15" s="216">
        <f>('[4]Проверочная  таблица'!MS18+'[4]Проверочная  таблица'!MT18)/1000</f>
        <v>0</v>
      </c>
      <c r="CB15" s="216">
        <f>('[4]Проверочная  таблица'!NA18+'[4]Проверочная  таблица'!NB18)/1000</f>
        <v>0</v>
      </c>
      <c r="CC15" s="217">
        <f t="shared" si="21"/>
        <v>0</v>
      </c>
      <c r="CD15" s="217">
        <v>0</v>
      </c>
      <c r="CE15" s="216">
        <f>'[4]Проверочная  таблица'!QN18/1000</f>
        <v>0</v>
      </c>
      <c r="CF15" s="216">
        <f>'[4]Проверочная  таблица'!QQ18/1000</f>
        <v>0</v>
      </c>
      <c r="CG15" s="217">
        <f t="shared" si="22"/>
        <v>0</v>
      </c>
      <c r="CH15" s="217">
        <v>0</v>
      </c>
      <c r="CI15" s="216">
        <f>('[4]Прочая  субсидия_МР  и  ГО'!T13+'[4]Прочая  субсидия_БП'!H13)/1000</f>
        <v>0</v>
      </c>
      <c r="CJ15" s="216">
        <f>('[4]Прочая  субсидия_МР  и  ГО'!U13+'[4]Прочая  субсидия_БП'!I13)/1000</f>
        <v>0</v>
      </c>
      <c r="CK15" s="217">
        <f t="shared" si="23"/>
        <v>0</v>
      </c>
      <c r="CL15" s="217"/>
      <c r="CM15" s="216">
        <f>('[4]Проверочная  таблица'!IT18+'[4]Проверочная  таблица'!IZ18)/1000</f>
        <v>0</v>
      </c>
      <c r="CN15" s="216">
        <f>('[4]Проверочная  таблица'!IW18+'[4]Проверочная  таблица'!JC18)/1000</f>
        <v>0</v>
      </c>
      <c r="CO15" s="217">
        <f t="shared" si="24"/>
        <v>0</v>
      </c>
      <c r="CP15" s="217">
        <v>0</v>
      </c>
      <c r="CQ15" s="216">
        <f>('[4]Проверочная  таблица'!JP18)/1000</f>
        <v>0</v>
      </c>
      <c r="CR15" s="216">
        <f>('[4]Проверочная  таблица'!JS18)/1000</f>
        <v>0</v>
      </c>
      <c r="CS15" s="217">
        <f t="shared" si="9"/>
        <v>0</v>
      </c>
      <c r="CT15" s="217">
        <v>292.08044999999998</v>
      </c>
      <c r="CU15" s="216">
        <f>('[4]Проверочная  таблица'!MV18+'[4]Проверочная  таблица'!MW18+'[4]Проверочная  таблица'!NG18+'[4]Проверочная  таблица'!NH18)/1000</f>
        <v>292.08044999999998</v>
      </c>
      <c r="CV15" s="216">
        <f>('[4]Проверочная  таблица'!NJ18+'[4]Проверочная  таблица'!NK18+'[4]Проверочная  таблица'!ND18+'[4]Проверочная  таблица'!NE18)/1000</f>
        <v>292.08044999999998</v>
      </c>
      <c r="CW15" s="217">
        <f t="shared" si="25"/>
        <v>100</v>
      </c>
      <c r="CX15" s="217">
        <v>73115.151519999999</v>
      </c>
      <c r="CY15" s="216">
        <f>('[4]Проверочная  таблица'!HV18+'[4]Проверочная  таблица'!IB18)/1000</f>
        <v>73115.151519999999</v>
      </c>
      <c r="CZ15" s="216">
        <f>('[4]Проверочная  таблица'!HY18+'[4]Проверочная  таблица'!IE18)/1000</f>
        <v>73115.151519999999</v>
      </c>
      <c r="DA15" s="217">
        <f t="shared" si="26"/>
        <v>100</v>
      </c>
      <c r="DB15" s="217">
        <v>16421.05284</v>
      </c>
      <c r="DC15" s="216">
        <f>('[4]Проверочная  таблица'!OG18+'[4]Проверочная  таблица'!OH18+'[4]Проверочная  таблица'!OO18+'[4]Проверочная  таблица'!OP18)/1000</f>
        <v>16421.05284</v>
      </c>
      <c r="DD15" s="216">
        <f>('[4]Проверочная  таблица'!OK18+'[4]Проверочная  таблица'!OL18+'[4]Проверочная  таблица'!OS18+'[4]Проверочная  таблица'!OT18)/1000</f>
        <v>16421.05284</v>
      </c>
      <c r="DE15" s="217">
        <f t="shared" si="27"/>
        <v>100</v>
      </c>
      <c r="DF15" s="217">
        <v>11136.04508</v>
      </c>
      <c r="DG15" s="216">
        <f>('[4]Проверочная  таблица'!OI18+'[4]Проверочная  таблица'!OQ18)/1000</f>
        <v>11136.04508</v>
      </c>
      <c r="DH15" s="216">
        <f>('[4]Проверочная  таблица'!OM18+'[4]Проверочная  таблица'!OU18)/1000</f>
        <v>11136.04508</v>
      </c>
      <c r="DI15" s="217">
        <f t="shared" si="28"/>
        <v>100</v>
      </c>
      <c r="DJ15" s="217">
        <v>0</v>
      </c>
      <c r="DK15" s="216">
        <f>'[4]Проверочная  таблица'!EZ18/1000</f>
        <v>0</v>
      </c>
      <c r="DL15" s="216">
        <f>'[4]Проверочная  таблица'!FC18/1000</f>
        <v>0</v>
      </c>
      <c r="DM15" s="217">
        <f t="shared" si="29"/>
        <v>0</v>
      </c>
      <c r="DN15" s="217"/>
      <c r="DO15" s="216">
        <f>'[4]Проверочная  таблица'!CG18/1000</f>
        <v>0</v>
      </c>
      <c r="DP15" s="216">
        <f>'[4]Проверочная  таблица'!CJ18/1000</f>
        <v>0</v>
      </c>
      <c r="DQ15" s="217">
        <f t="shared" si="30"/>
        <v>0</v>
      </c>
      <c r="DR15" s="217"/>
      <c r="DS15" s="216">
        <f>'[4]Проверочная  таблица'!CH18/1000</f>
        <v>20160.65494</v>
      </c>
      <c r="DT15" s="216">
        <f>'[4]Проверочная  таблица'!CK18/1000</f>
        <v>20160.65494</v>
      </c>
      <c r="DU15" s="217">
        <f t="shared" si="31"/>
        <v>100</v>
      </c>
      <c r="DV15" s="217"/>
      <c r="DW15" s="216">
        <f>'[4]Проверочная  таблица'!CU18/1000</f>
        <v>0</v>
      </c>
      <c r="DX15" s="216">
        <f>'[4]Проверочная  таблица'!CX18/1000</f>
        <v>0</v>
      </c>
      <c r="DY15" s="217">
        <f t="shared" si="32"/>
        <v>0</v>
      </c>
      <c r="DZ15" s="217"/>
      <c r="EA15" s="216">
        <f>'[4]Проверочная  таблица'!CV18/1000</f>
        <v>9624.5399399999988</v>
      </c>
      <c r="EB15" s="216">
        <f>'[4]Проверочная  таблица'!CY18/1000</f>
        <v>9624.5399399999988</v>
      </c>
      <c r="EC15" s="217">
        <f t="shared" si="33"/>
        <v>100</v>
      </c>
      <c r="ED15" s="217">
        <v>0</v>
      </c>
      <c r="EE15" s="216">
        <f>'[4]Прочая  субсидия_МР  и  ГО'!V13/1000</f>
        <v>0</v>
      </c>
      <c r="EF15" s="216">
        <f>'[4]Прочая  субсидия_МР  и  ГО'!W13/1000</f>
        <v>0</v>
      </c>
      <c r="EG15" s="217">
        <f t="shared" si="34"/>
        <v>0</v>
      </c>
      <c r="EH15" s="217">
        <v>34125</v>
      </c>
      <c r="EI15" s="216">
        <f>'[4]Проверочная  таблица'!BC18/1000</f>
        <v>107371.77800000001</v>
      </c>
      <c r="EJ15" s="216">
        <f>'[4]Проверочная  таблица'!BF18/1000</f>
        <v>97586.3943</v>
      </c>
      <c r="EK15" s="217">
        <f t="shared" si="35"/>
        <v>90.886447181679344</v>
      </c>
      <c r="EL15" s="217"/>
      <c r="EM15" s="216">
        <f>'[4]Прочая  субсидия_МР  и  ГО'!X13/1000</f>
        <v>0</v>
      </c>
      <c r="EN15" s="216">
        <f>'[4]Прочая  субсидия_МР  и  ГО'!Y13/1000</f>
        <v>0</v>
      </c>
      <c r="EO15" s="217">
        <f t="shared" si="36"/>
        <v>0</v>
      </c>
      <c r="EP15" s="217"/>
      <c r="EQ15" s="216">
        <f>'[4]Прочая  субсидия_МР  и  ГО'!Z13/1000</f>
        <v>94692.211299999995</v>
      </c>
      <c r="ER15" s="216">
        <f>'[4]Прочая  субсидия_МР  и  ГО'!AA13/1000</f>
        <v>94692.211299999995</v>
      </c>
      <c r="ES15" s="217">
        <f t="shared" si="37"/>
        <v>100</v>
      </c>
      <c r="ET15" s="217">
        <v>39730.530880000006</v>
      </c>
      <c r="EU15" s="216">
        <f>'[4]Прочая  субсидия_МР  и  ГО'!AB13/1000</f>
        <v>40380.530880000006</v>
      </c>
      <c r="EV15" s="216">
        <f>'[4]Прочая  субсидия_МР  и  ГО'!AC13/1000</f>
        <v>40380.530880000006</v>
      </c>
      <c r="EW15" s="217">
        <f t="shared" si="38"/>
        <v>100</v>
      </c>
      <c r="EX15" s="217">
        <v>20246.751960000001</v>
      </c>
      <c r="EY15" s="216">
        <f>('[4]Проверочная  таблица'!TU18+'[4]Проверочная  таблица'!TV18+'[4]Проверочная  таблица'!TG18+'[4]Проверочная  таблица'!TH18)/1000</f>
        <v>19959.675220000001</v>
      </c>
      <c r="EZ15" s="216">
        <f>('[4]Проверочная  таблица'!UB18+'[4]Проверочная  таблица'!UC18+'[4]Проверочная  таблица'!TN18+'[4]Проверочная  таблица'!TO18)/1000</f>
        <v>19208.74856</v>
      </c>
      <c r="FA15" s="217">
        <f t="shared" si="39"/>
        <v>96.237781167663712</v>
      </c>
      <c r="FB15" s="217"/>
      <c r="FC15" s="216">
        <f>('[4]Проверочная  таблица'!TI15+'[4]Проверочная  таблица'!TJ15+'[4]Проверочная  таблица'!TW15+'[4]Проверочная  таблица'!TX15)/1000</f>
        <v>0</v>
      </c>
      <c r="FD15" s="216">
        <f>('[4]Проверочная  таблица'!UD15+'[4]Проверочная  таблица'!UE15+'[4]Проверочная  таблица'!TP15+'[4]Проверочная  таблица'!TQ15)/1000</f>
        <v>0</v>
      </c>
      <c r="FE15" s="217">
        <f t="shared" si="40"/>
        <v>0</v>
      </c>
      <c r="FF15" s="217">
        <v>1700.7426399999999</v>
      </c>
      <c r="FG15" s="216">
        <f>('[4]Проверочная  таблица'!PW18+'[4]Проверочная  таблица'!PX18+'[4]Проверочная  таблица'!PM18+'[4]Проверочная  таблица'!PN18)/1000</f>
        <v>1700.7426399999999</v>
      </c>
      <c r="FH15" s="216">
        <f>('[4]Проверочная  таблица'!PZ18+'[4]Проверочная  таблица'!QA18+'[4]Проверочная  таблица'!PR18+'[4]Проверочная  таблица'!PS18)/1000</f>
        <v>1700.7426399999999</v>
      </c>
      <c r="FI15" s="217">
        <f t="shared" si="41"/>
        <v>100</v>
      </c>
      <c r="FJ15" s="217"/>
      <c r="FK15" s="216">
        <f>('[4]Проверочная  таблица'!GJ18+'[4]Проверочная  таблица'!GP18)/1000</f>
        <v>0</v>
      </c>
      <c r="FL15" s="216">
        <f>('[4]Проверочная  таблица'!GM18+'[4]Проверочная  таблица'!GS18)/1000</f>
        <v>0</v>
      </c>
      <c r="FM15" s="217">
        <f t="shared" si="42"/>
        <v>0</v>
      </c>
      <c r="FN15" s="217">
        <v>0</v>
      </c>
      <c r="FO15" s="216">
        <f>('[4]Проверочная  таблица'!TY18+'[4]Проверочная  таблица'!TZ18+'[4]Проверочная  таблица'!TK18+'[4]Проверочная  таблица'!TL18)/1000</f>
        <v>0</v>
      </c>
      <c r="FP15" s="216">
        <f>('[4]Проверочная  таблица'!UF18+'[4]Проверочная  таблица'!UG18+'[4]Проверочная  таблица'!TR18+'[4]Проверочная  таблица'!TS18)/1000</f>
        <v>0</v>
      </c>
      <c r="FQ15" s="217">
        <f t="shared" si="43"/>
        <v>0</v>
      </c>
      <c r="FR15" s="217">
        <v>0</v>
      </c>
      <c r="FS15" s="216">
        <f>('[4]Проверочная  таблица'!HA18+'[4]Проверочная  таблица'!HB18)/1000</f>
        <v>0</v>
      </c>
      <c r="FT15" s="216">
        <f>('[4]Проверочная  таблица'!HE18+'[4]Проверочная  таблица'!HF18)/1000</f>
        <v>0</v>
      </c>
      <c r="FU15" s="217">
        <f t="shared" si="44"/>
        <v>0</v>
      </c>
      <c r="FV15" s="217">
        <v>0</v>
      </c>
      <c r="FW15" s="216">
        <f>('[4]Проверочная  таблица'!HC18+'[4]Проверочная  таблица'!HI18)/1000</f>
        <v>0</v>
      </c>
      <c r="FX15" s="216">
        <f>('[4]Проверочная  таблица'!HG18+'[4]Проверочная  таблица'!HK18)/1000</f>
        <v>0</v>
      </c>
      <c r="FY15" s="217">
        <f t="shared" si="45"/>
        <v>0</v>
      </c>
      <c r="FZ15" s="217">
        <v>0</v>
      </c>
      <c r="GA15" s="216">
        <f>'[4]Проверочная  таблица'!HP18/1000</f>
        <v>0</v>
      </c>
      <c r="GB15" s="216">
        <f>'[4]Проверочная  таблица'!HS18/1000</f>
        <v>0</v>
      </c>
      <c r="GC15" s="217">
        <f t="shared" si="46"/>
        <v>0</v>
      </c>
      <c r="GD15" s="217">
        <v>47088.003100000002</v>
      </c>
      <c r="GE15" s="216">
        <f>('[4]Проверочная  таблица'!BM18+'[4]Проверочная  таблица'!BQ18)/1000</f>
        <v>47088.003100000002</v>
      </c>
      <c r="GF15" s="216">
        <f>('[4]Проверочная  таблица'!BO18+'[4]Проверочная  таблица'!BS18)/1000</f>
        <v>47088.003100000002</v>
      </c>
      <c r="GG15" s="217">
        <f t="shared" si="47"/>
        <v>100</v>
      </c>
      <c r="GH15" s="217">
        <v>34431.256000000001</v>
      </c>
      <c r="GI15" s="216">
        <f>('[4]Прочая  субсидия_МР  и  ГО'!AD13+'[4]Прочая  субсидия_БП'!N13)/1000</f>
        <v>40839.772280000005</v>
      </c>
      <c r="GJ15" s="216">
        <f>('[4]Прочая  субсидия_МР  и  ГО'!AE13+'[4]Прочая  субсидия_БП'!O13)/1000</f>
        <v>40839.772280000005</v>
      </c>
      <c r="GK15" s="217">
        <f t="shared" si="48"/>
        <v>100</v>
      </c>
      <c r="GL15" s="217">
        <v>0</v>
      </c>
      <c r="GM15" s="216">
        <f>('[4]Прочая  субсидия_МР  и  ГО'!AF13)/1000</f>
        <v>0</v>
      </c>
      <c r="GN15" s="216">
        <f>('[4]Прочая  субсидия_МР  и  ГО'!AG13)/1000</f>
        <v>0</v>
      </c>
      <c r="GO15" s="217">
        <f t="shared" si="49"/>
        <v>0</v>
      </c>
      <c r="GP15" s="217"/>
      <c r="GQ15" s="216">
        <f>('[4]Проверочная  таблица'!DA18+'[4]Проверочная  таблица'!DB18)/1000</f>
        <v>0</v>
      </c>
      <c r="GR15" s="216">
        <f>('[4]Проверочная  таблица'!DH18+'[4]Проверочная  таблица'!DI18)/1000</f>
        <v>0</v>
      </c>
      <c r="GS15" s="217">
        <f t="shared" si="50"/>
        <v>0</v>
      </c>
      <c r="GT15" s="217">
        <v>0</v>
      </c>
      <c r="GU15" s="216">
        <f>('[4]Проверочная  таблица'!DC18+'[4]Проверочная  таблица'!DD18+'[4]Проверочная  таблица'!DO18+'[4]Проверочная  таблица'!DP18)/1000</f>
        <v>0</v>
      </c>
      <c r="GV15" s="216">
        <f>('[4]Проверочная  таблица'!DJ18+'[4]Проверочная  таблица'!DK18+'[4]Проверочная  таблица'!DR18+'[4]Проверочная  таблица'!DS18)/1000</f>
        <v>0</v>
      </c>
      <c r="GW15" s="217">
        <f t="shared" si="51"/>
        <v>0</v>
      </c>
      <c r="GX15" s="217">
        <v>0</v>
      </c>
      <c r="GY15" s="216">
        <f>('[4]Проверочная  таблица'!DE18+'[4]Проверочная  таблица'!DF18)/1000</f>
        <v>0</v>
      </c>
      <c r="GZ15" s="216">
        <f>('[4]Проверочная  таблица'!DL18+'[4]Проверочная  таблица'!DM18)/1000</f>
        <v>0</v>
      </c>
      <c r="HA15" s="217">
        <f t="shared" si="10"/>
        <v>0</v>
      </c>
      <c r="HB15" s="217"/>
      <c r="HC15" s="216">
        <f>('[4]Проверочная  таблица'!BD18+'[4]Проверочная  таблица'!BI18+'[4]Прочая  субсидия_МР  и  ГО'!AH13+'[4]Прочая  субсидия_БП'!Z13)/1000</f>
        <v>0</v>
      </c>
      <c r="HD15" s="216">
        <f>('[4]Проверочная  таблица'!BG18+'[4]Проверочная  таблица'!BK18+'[4]Прочая  субсидия_МР  и  ГО'!AI13+'[4]Прочая  субсидия_БП'!AA13)/1000</f>
        <v>0</v>
      </c>
      <c r="HE15" s="217">
        <f t="shared" si="52"/>
        <v>0</v>
      </c>
      <c r="HF15" s="217">
        <v>0</v>
      </c>
      <c r="HG15" s="216">
        <f>('[4]Прочая  субсидия_МР  и  ГО'!AJ13+'[4]Прочая  субсидия_БП'!AF13)/1000</f>
        <v>3222.18939</v>
      </c>
      <c r="HH15" s="216">
        <f>('[4]Прочая  субсидия_МР  и  ГО'!AK13+'[4]Прочая  субсидия_БП'!AG13)/1000</f>
        <v>3222.18939</v>
      </c>
      <c r="HI15" s="217">
        <f t="shared" si="53"/>
        <v>100</v>
      </c>
      <c r="HJ15" s="217">
        <v>0</v>
      </c>
      <c r="HK15" s="216">
        <f>('[4]Прочая  субсидия_МР  и  ГО'!AL13)/1000</f>
        <v>0</v>
      </c>
      <c r="HL15" s="216">
        <f>('[4]Прочая  субсидия_МР  и  ГО'!AM13)/1000</f>
        <v>0</v>
      </c>
      <c r="HM15" s="217">
        <f t="shared" si="54"/>
        <v>0</v>
      </c>
      <c r="HN15" s="217"/>
      <c r="HO15" s="216">
        <f>('[4]Прочая  субсидия_МР  и  ГО'!AN13+'[4]Прочая  субсидия_БП'!AL13)/1000</f>
        <v>0</v>
      </c>
      <c r="HP15" s="216">
        <f>('[4]Прочая  субсидия_МР  и  ГО'!AO13+'[4]Прочая  субсидия_БП'!AM13)/1000</f>
        <v>0</v>
      </c>
      <c r="HQ15" s="217">
        <f t="shared" si="55"/>
        <v>0</v>
      </c>
      <c r="HR15" s="217">
        <v>649.07568000000003</v>
      </c>
      <c r="HS15" s="216">
        <f>('[4]Прочая  субсидия_МР  и  ГО'!AP13+'[4]Прочая  субсидия_БП'!AR13)/1000</f>
        <v>1349.0756800000001</v>
      </c>
      <c r="HT15" s="216">
        <f>('[4]Прочая  субсидия_МР  и  ГО'!AQ13+'[4]Прочая  субсидия_БП'!AS13)/1000</f>
        <v>1349.0755800000002</v>
      </c>
      <c r="HU15" s="217">
        <f t="shared" si="56"/>
        <v>99.999992587517411</v>
      </c>
      <c r="HV15" s="217">
        <v>4381.8</v>
      </c>
      <c r="HW15" s="216">
        <f>'[4]Прочая  субсидия_МР  и  ГО'!AR13/1000</f>
        <v>4381.8</v>
      </c>
      <c r="HX15" s="216">
        <f>'[4]Прочая  субсидия_МР  и  ГО'!AS13/1000</f>
        <v>4381.8</v>
      </c>
      <c r="HY15" s="217">
        <f t="shared" si="57"/>
        <v>100</v>
      </c>
      <c r="HZ15" s="217">
        <v>1345.02946</v>
      </c>
      <c r="IA15" s="216">
        <f>'[4]Прочая  субсидия_МР  и  ГО'!AT13/1000</f>
        <v>1612.0581099999999</v>
      </c>
      <c r="IB15" s="216">
        <f>'[4]Прочая  субсидия_МР  и  ГО'!AU13/1000</f>
        <v>1597.7927</v>
      </c>
      <c r="IC15" s="217">
        <f t="shared" si="58"/>
        <v>99.115080907350176</v>
      </c>
      <c r="ID15" s="217">
        <v>1342.7165400000001</v>
      </c>
      <c r="IE15" s="216">
        <f>'[4]Прочая  субсидия_МР  и  ГО'!AV13/1000</f>
        <v>1342.7165400000001</v>
      </c>
      <c r="IF15" s="216">
        <f>'[4]Прочая  субсидия_МР  и  ГО'!AW13/1000</f>
        <v>1342.7165400000001</v>
      </c>
      <c r="IG15" s="217">
        <f t="shared" si="59"/>
        <v>100</v>
      </c>
      <c r="IH15" s="217"/>
      <c r="II15" s="216">
        <f>('[4]Проверочная  таблица'!RY18+'[4]Проверочная  таблица'!RZ18+'[4]Проверочная  таблица'!SE18+'[4]Проверочная  таблица'!SF18)/1000</f>
        <v>80.099999999999994</v>
      </c>
      <c r="IJ15" s="216">
        <f>('[4]Проверочная  таблица'!SB18+'[4]Проверочная  таблица'!SC18+'[4]Проверочная  таблица'!SH18+'[4]Проверочная  таблица'!SI18)/1000</f>
        <v>80.099999999999994</v>
      </c>
      <c r="IK15" s="217">
        <f t="shared" si="60"/>
        <v>100</v>
      </c>
      <c r="IL15" s="217">
        <v>415.44</v>
      </c>
      <c r="IM15" s="216">
        <f>'[4]Прочая  субсидия_МР  и  ГО'!AX13/1000</f>
        <v>845.44</v>
      </c>
      <c r="IN15" s="216">
        <f>'[4]Прочая  субсидия_МР  и  ГО'!AY13/1000</f>
        <v>845.44</v>
      </c>
      <c r="IO15" s="217">
        <f t="shared" si="61"/>
        <v>100</v>
      </c>
      <c r="IP15" s="217">
        <v>61.12</v>
      </c>
      <c r="IQ15" s="216">
        <f>('[4]Проверочная  таблица'!KU18+'[4]Проверочная  таблица'!KV18)/1000</f>
        <v>61.12</v>
      </c>
      <c r="IR15" s="216">
        <f>('[4]Проверочная  таблица'!KX18+'[4]Проверочная  таблица'!KY18)/1000</f>
        <v>61.12</v>
      </c>
      <c r="IS15" s="217">
        <f t="shared" si="62"/>
        <v>100</v>
      </c>
      <c r="IT15" s="217">
        <v>715.62823000000003</v>
      </c>
      <c r="IU15" s="216">
        <f>('[4]Прочая  субсидия_БП'!AX13+'[4]Прочая  субсидия_МР  и  ГО'!AZ13)/1000</f>
        <v>715.62823000000003</v>
      </c>
      <c r="IV15" s="216">
        <f>('[4]Прочая  субсидия_БП'!AY13+'[4]Прочая  субсидия_МР  и  ГО'!BA13)/1000</f>
        <v>703.31292000000008</v>
      </c>
      <c r="IW15" s="217">
        <f t="shared" si="63"/>
        <v>98.279091086163561</v>
      </c>
      <c r="IX15" s="217">
        <v>96.605220000000003</v>
      </c>
      <c r="IY15" s="216">
        <f>'[4]Прочая  субсидия_МР  и  ГО'!BB13/1000</f>
        <v>96.605220000000003</v>
      </c>
      <c r="IZ15" s="216">
        <f>'[4]Прочая  субсидия_МР  и  ГО'!BC13/1000</f>
        <v>96.605220000000003</v>
      </c>
      <c r="JA15" s="217">
        <f t="shared" si="64"/>
        <v>100</v>
      </c>
      <c r="JB15" s="217">
        <v>0</v>
      </c>
      <c r="JC15" s="216">
        <f>('[4]Прочая  субсидия_МР  и  ГО'!BD13+'[4]Прочая  субсидия_БП'!BE13)/1000</f>
        <v>0</v>
      </c>
      <c r="JD15" s="216">
        <f>('[4]Прочая  субсидия_МР  и  ГО'!BE13+'[4]Прочая  субсидия_БП'!BF13)/1000</f>
        <v>0</v>
      </c>
      <c r="JE15" s="217">
        <f t="shared" si="65"/>
        <v>0</v>
      </c>
      <c r="JF15" s="217">
        <v>0</v>
      </c>
      <c r="JG15" s="216">
        <f>('[4]Проверочная  таблица'!FG18+'[4]Проверочная  таблица'!FH18+'[4]Проверочная  таблица'!FM18+'[4]Проверочная  таблица'!FN18)/1000</f>
        <v>0</v>
      </c>
      <c r="JH15" s="216">
        <f>('[4]Проверочная  таблица'!FJ18+'[4]Проверочная  таблица'!FK18+'[4]Проверочная  таблица'!FP18+'[4]Проверочная  таблица'!FQ18)/1000</f>
        <v>0</v>
      </c>
      <c r="JI15" s="217">
        <f t="shared" si="66"/>
        <v>0</v>
      </c>
      <c r="JJ15" s="217">
        <v>123.06233</v>
      </c>
      <c r="JK15" s="216">
        <f>('[4]Прочая  субсидия_МР  и  ГО'!BF13+'[4]Прочая  субсидия_БП'!BK13)/1000</f>
        <v>123.06233</v>
      </c>
      <c r="JL15" s="216">
        <f>('[4]Прочая  субсидия_МР  и  ГО'!BG13+'[4]Прочая  субсидия_БП'!BL13)/1000</f>
        <v>123.06233</v>
      </c>
      <c r="JM15" s="217">
        <f t="shared" si="67"/>
        <v>100</v>
      </c>
    </row>
    <row r="16" spans="1:276" s="181" customFormat="1" ht="21.75" customHeight="1" thickBot="1" x14ac:dyDescent="0.3">
      <c r="A16" s="220" t="s">
        <v>15</v>
      </c>
      <c r="B16" s="221">
        <f t="shared" si="11"/>
        <v>181576.01404000001</v>
      </c>
      <c r="C16" s="221">
        <f t="shared" si="11"/>
        <v>353745.70980999997</v>
      </c>
      <c r="D16" s="221">
        <f t="shared" si="11"/>
        <v>297697.83257000003</v>
      </c>
      <c r="E16" s="213" t="e">
        <f>M16+Q16+#REF!+#REF!+#REF!+U16+Y16+AG16+#REF!+#REF!+AO16+BA16+HY16+BI16+BM16+AS16+BQ16+#REF!+BY16+#REF!+CG16+#REF!+#REF!+CC16+#REF!+#REF!+CK16+#REF!+#REF!+CS16+#REF!+CW16+DA16+DE16+DI16+#REF!+#REF!+DM16+DY16+EG16+EK16+EW16+FA16+#REF!+FI16+FQ16+FU16+GC16+GG16+GK16+GO16+GS16+GW16+HA16+#REF!+HE16+HI16+HM16+#REF!+HU16+IC16+IG16+IK16+IW16+JA16+JI16+JM16</f>
        <v>#REF!</v>
      </c>
      <c r="F16" s="214" t="e">
        <f>O16+#REF!+#REF!+#REF!+S16+W16+AE16+#REF!+#REF!+AM16+AY16+HW16+BG16+BK16+AQ16+BO16+#REF!+BW16+#REF!+CE16+#REF!+#REF!+CA16+#REF!+#REF!+CI16+#REF!+#REF!+CQ16+#REF!+CU16+CY16+DC16+DG16+#REF!+#REF!+DK16+DW16+EE16+EI16+EU16+EY16+#REF!+FG16+FO16+FS16+GA16+GE16+GI16+GM16+GQ16+GU16+GY16+#REF!+HC16+HG16+HK16+#REF!+HS16+IA16+IE16+II16+IU16+IY16+JG16+JK16+JC16</f>
        <v>#REF!</v>
      </c>
      <c r="G16" s="214" t="e">
        <f>P16+#REF!+#REF!+#REF!+T16+X16+AF16+#REF!+#REF!+AN16+AZ16+HX16+BH16+BL16+AR16+BP16+#REF!+BX16+#REF!+CF16+#REF!+#REF!+CB16+#REF!+#REF!+CJ16+#REF!+#REF!+CR16+#REF!+CV16+CZ16+DD16+DH16+#REF!+#REF!+DL16+DX16+EF16+EJ16+EV16+EZ16+#REF!+FH16+FP16+FT16+GB16+GF16+GJ16+GN16+GR16+GV16+GZ16+#REF!+HD16+HH16+HL16+#REF!+HT16+IB16+IF16+IJ16+IV16+IZ16+JH16+JL16+JD16</f>
        <v>#REF!</v>
      </c>
      <c r="H16" s="214" t="e">
        <f>Q16+#REF!+#REF!+#REF!+U16+Y16+AG16+#REF!+#REF!+AO16+BA16+HY16+BI16+BM16+AS16+BQ16+#REF!+BY16+#REF!+CG16+#REF!+#REF!+CC16+#REF!+#REF!+CK16+#REF!+#REF!+CS16+#REF!+CW16+DA16+DE16+DI16+#REF!+#REF!+DM16+DY16+EG16+EK16+EW16+FA16+#REF!+FI16+FQ16+FU16+GC16+GG16+GK16+GO16+GS16+GW16+HA16+#REF!+HE16+HI16+HM16+#REF!+HU16+IC16+IG16+IK16+IW16+JA16+JI16+JM16+#REF!</f>
        <v>#REF!</v>
      </c>
      <c r="I16" s="215">
        <f t="shared" si="0"/>
        <v>84.155884951904085</v>
      </c>
      <c r="J16" s="217">
        <v>0</v>
      </c>
      <c r="K16" s="216">
        <f>'[4]Проверочная  таблица'!DY19/1000</f>
        <v>0</v>
      </c>
      <c r="L16" s="216">
        <f>'[4]Проверочная  таблица'!EC19/1000</f>
        <v>0</v>
      </c>
      <c r="M16" s="217">
        <f t="shared" si="12"/>
        <v>0</v>
      </c>
      <c r="N16" s="217">
        <v>0</v>
      </c>
      <c r="O16" s="218">
        <f>'[4]Проверочная  таблица'!DZ19/1000</f>
        <v>0</v>
      </c>
      <c r="P16" s="216">
        <f>'[4]Проверочная  таблица'!ED19/1000</f>
        <v>0</v>
      </c>
      <c r="Q16" s="217">
        <f t="shared" si="13"/>
        <v>0</v>
      </c>
      <c r="R16" s="217"/>
      <c r="S16" s="216">
        <f>'[4]Проверочная  таблица'!SZ19/1000</f>
        <v>0</v>
      </c>
      <c r="T16" s="216">
        <f>'[4]Проверочная  таблица'!TC19/1000</f>
        <v>0</v>
      </c>
      <c r="U16" s="217">
        <f t="shared" si="1"/>
        <v>0</v>
      </c>
      <c r="V16" s="217">
        <v>220.09789000000001</v>
      </c>
      <c r="W16" s="216">
        <f>('[4]Прочая  субсидия_МР  и  ГО'!F14)/1000</f>
        <v>220.09789000000001</v>
      </c>
      <c r="X16" s="216">
        <f>('[4]Прочая  субсидия_МР  и  ГО'!G14)/1000</f>
        <v>220.09789000000001</v>
      </c>
      <c r="Y16" s="217">
        <f t="shared" si="14"/>
        <v>100</v>
      </c>
      <c r="Z16" s="217">
        <v>0</v>
      </c>
      <c r="AA16" s="216">
        <f>'[4]Прочая  субсидия_МР  и  ГО'!H14/1000</f>
        <v>0</v>
      </c>
      <c r="AB16" s="216">
        <f>'[4]Прочая  субсидия_МР  и  ГО'!I14/1000</f>
        <v>0</v>
      </c>
      <c r="AC16" s="217">
        <f t="shared" si="15"/>
        <v>0</v>
      </c>
      <c r="AD16" s="217">
        <v>0</v>
      </c>
      <c r="AE16" s="216">
        <f>('[4]Проверочная  таблица'!ET19+'[4]Проверочная  таблица'!EU19)/1000</f>
        <v>0</v>
      </c>
      <c r="AF16" s="216">
        <f>('[4]Проверочная  таблица'!EX19+'[4]Проверочная  таблица'!EY19)/1000</f>
        <v>0</v>
      </c>
      <c r="AG16" s="217">
        <f t="shared" si="16"/>
        <v>0</v>
      </c>
      <c r="AH16" s="217">
        <v>0</v>
      </c>
      <c r="AI16" s="216">
        <f>'[4]Проверочная  таблица'!ES19/1000</f>
        <v>0</v>
      </c>
      <c r="AJ16" s="216">
        <f>'[4]Проверочная  таблица'!EW19/1000</f>
        <v>0</v>
      </c>
      <c r="AK16" s="217">
        <f t="shared" si="17"/>
        <v>0</v>
      </c>
      <c r="AL16" s="217">
        <v>0</v>
      </c>
      <c r="AM16" s="216">
        <f>'[4]Проверочная  таблица'!EF19/1000</f>
        <v>0</v>
      </c>
      <c r="AN16" s="216">
        <f>'[4]Проверочная  таблица'!EI19/1000</f>
        <v>0</v>
      </c>
      <c r="AO16" s="217">
        <f t="shared" si="18"/>
        <v>0</v>
      </c>
      <c r="AP16" s="217">
        <v>0</v>
      </c>
      <c r="AQ16" s="216">
        <f>'[4]Прочая  субсидия_МР  и  ГО'!J14/1000</f>
        <v>0</v>
      </c>
      <c r="AR16" s="216">
        <f>'[4]Прочая  субсидия_МР  и  ГО'!K14/1000</f>
        <v>0</v>
      </c>
      <c r="AS16" s="217">
        <f t="shared" si="2"/>
        <v>0</v>
      </c>
      <c r="AT16" s="217"/>
      <c r="AU16" s="216">
        <f>'[4]Прочая  субсидия_МР  и  ГО'!L14/1000</f>
        <v>0</v>
      </c>
      <c r="AV16" s="216">
        <f>'[4]Прочая  субсидия_МР  и  ГО'!M14/1000</f>
        <v>0</v>
      </c>
      <c r="AW16" s="217">
        <f t="shared" si="3"/>
        <v>0</v>
      </c>
      <c r="AX16" s="217">
        <v>0</v>
      </c>
      <c r="AY16" s="216">
        <f>'[1]Исполнение  по  субсидии'!AM16</f>
        <v>0</v>
      </c>
      <c r="AZ16" s="216">
        <f>'[1]Исполнение  по  субсидии'!AN16</f>
        <v>0</v>
      </c>
      <c r="BA16" s="217">
        <f t="shared" si="4"/>
        <v>0</v>
      </c>
      <c r="BB16" s="217">
        <v>0</v>
      </c>
      <c r="BC16" s="216">
        <f>'[4]Проверочная  таблица'!SO19/1000</f>
        <v>0</v>
      </c>
      <c r="BD16" s="216">
        <f>'[4]Проверочная  таблица'!SU19/1000</f>
        <v>0</v>
      </c>
      <c r="BE16" s="217">
        <f t="shared" si="5"/>
        <v>0</v>
      </c>
      <c r="BF16" s="217">
        <v>2304.4472599999999</v>
      </c>
      <c r="BG16" s="216">
        <f>'[4]Прочая  субсидия_МР  и  ГО'!N14/1000</f>
        <v>0</v>
      </c>
      <c r="BH16" s="216">
        <f>'[4]Прочая  субсидия_МР  и  ГО'!O14/1000</f>
        <v>0</v>
      </c>
      <c r="BI16" s="217">
        <f t="shared" si="19"/>
        <v>0</v>
      </c>
      <c r="BJ16" s="217">
        <v>0</v>
      </c>
      <c r="BK16" s="216">
        <f>'[4]Прочая  субсидия_МР  и  ГО'!P14/1000</f>
        <v>0</v>
      </c>
      <c r="BL16" s="216">
        <f>'[4]Прочая  субсидия_МР  и  ГО'!Q14/1000</f>
        <v>0</v>
      </c>
      <c r="BM16" s="217">
        <f t="shared" si="6"/>
        <v>0</v>
      </c>
      <c r="BN16" s="217">
        <v>117.6614</v>
      </c>
      <c r="BO16" s="216">
        <f>'[4]Прочая  субсидия_МР  и  ГО'!R14/1000</f>
        <v>117.6614</v>
      </c>
      <c r="BP16" s="216">
        <f>'[4]Прочая  субсидия_МР  и  ГО'!S14/1000</f>
        <v>117.6614</v>
      </c>
      <c r="BQ16" s="217">
        <f t="shared" si="20"/>
        <v>100</v>
      </c>
      <c r="BR16" s="217"/>
      <c r="BS16" s="216">
        <f>'[4]Проверочная  таблица'!JJ19/1000</f>
        <v>0</v>
      </c>
      <c r="BT16" s="216">
        <f>'[4]Проверочная  таблица'!JM19/1000</f>
        <v>0</v>
      </c>
      <c r="BU16" s="217">
        <f t="shared" si="7"/>
        <v>0</v>
      </c>
      <c r="BV16" s="217">
        <v>0</v>
      </c>
      <c r="BW16" s="216">
        <f>('[4]Проверочная  таблица'!LT19+'[4]Проверочная  таблица'!LU19+'[4]Проверочная  таблица'!LL19+'[4]Проверочная  таблица'!LM19)/1000</f>
        <v>0</v>
      </c>
      <c r="BX16" s="216">
        <f>('[4]Проверочная  таблица'!LP19+'[4]Проверочная  таблица'!LQ19+'[4]Проверочная  таблица'!LX19+'[4]Проверочная  таблица'!LY19)/1000</f>
        <v>0</v>
      </c>
      <c r="BY16" s="217">
        <f t="shared" si="8"/>
        <v>0</v>
      </c>
      <c r="BZ16" s="217">
        <v>6429.1891900000001</v>
      </c>
      <c r="CA16" s="216">
        <f>('[4]Проверочная  таблица'!MS19+'[4]Проверочная  таблица'!MT19)/1000</f>
        <v>6429.1891900000001</v>
      </c>
      <c r="CB16" s="216">
        <f>('[4]Проверочная  таблица'!NA19+'[4]Проверочная  таблица'!NB19)/1000</f>
        <v>6429.1891900000001</v>
      </c>
      <c r="CC16" s="217">
        <f t="shared" si="21"/>
        <v>100</v>
      </c>
      <c r="CD16" s="217">
        <v>0</v>
      </c>
      <c r="CE16" s="216">
        <f>'[4]Проверочная  таблица'!QN19/1000</f>
        <v>0</v>
      </c>
      <c r="CF16" s="216">
        <f>'[4]Проверочная  таблица'!QQ19/1000</f>
        <v>0</v>
      </c>
      <c r="CG16" s="217">
        <f t="shared" si="22"/>
        <v>0</v>
      </c>
      <c r="CH16" s="217">
        <v>7.8261000000000003</v>
      </c>
      <c r="CI16" s="216">
        <f>('[4]Прочая  субсидия_МР  и  ГО'!T14+'[4]Прочая  субсидия_БП'!H14)/1000</f>
        <v>7.8261000000000003</v>
      </c>
      <c r="CJ16" s="216">
        <f>('[4]Прочая  субсидия_МР  и  ГО'!U14+'[4]Прочая  субсидия_БП'!I14)/1000</f>
        <v>7.8261000000000003</v>
      </c>
      <c r="CK16" s="217">
        <f t="shared" si="23"/>
        <v>100</v>
      </c>
      <c r="CL16" s="217"/>
      <c r="CM16" s="216">
        <f>('[4]Проверочная  таблица'!IT19+'[4]Проверочная  таблица'!IZ19)/1000</f>
        <v>0</v>
      </c>
      <c r="CN16" s="216">
        <f>('[4]Проверочная  таблица'!IW19+'[4]Проверочная  таблица'!JC19)/1000</f>
        <v>0</v>
      </c>
      <c r="CO16" s="217">
        <f t="shared" si="24"/>
        <v>0</v>
      </c>
      <c r="CP16" s="217">
        <v>0</v>
      </c>
      <c r="CQ16" s="216">
        <f>('[4]Проверочная  таблица'!JP19)/1000</f>
        <v>0</v>
      </c>
      <c r="CR16" s="216">
        <f>('[4]Проверочная  таблица'!JS19)/1000</f>
        <v>0</v>
      </c>
      <c r="CS16" s="217">
        <f t="shared" si="9"/>
        <v>0</v>
      </c>
      <c r="CT16" s="217">
        <v>252.09476999999998</v>
      </c>
      <c r="CU16" s="216">
        <f>('[4]Проверочная  таблица'!MV19+'[4]Проверочная  таблица'!MW19+'[4]Проверочная  таблица'!NG19+'[4]Проверочная  таблица'!NH19)/1000</f>
        <v>252.09476999999998</v>
      </c>
      <c r="CV16" s="216">
        <f>('[4]Проверочная  таблица'!NJ19+'[4]Проверочная  таблица'!NK19+'[4]Проверочная  таблица'!ND19+'[4]Проверочная  таблица'!NE19)/1000</f>
        <v>252.09476999999998</v>
      </c>
      <c r="CW16" s="217">
        <f t="shared" si="25"/>
        <v>100</v>
      </c>
      <c r="CX16" s="217">
        <v>0</v>
      </c>
      <c r="CY16" s="216">
        <f>('[4]Проверочная  таблица'!HV19+'[4]Проверочная  таблица'!IB19)/1000</f>
        <v>0</v>
      </c>
      <c r="CZ16" s="216">
        <f>('[4]Проверочная  таблица'!HY19+'[4]Проверочная  таблица'!IE19)/1000</f>
        <v>0</v>
      </c>
      <c r="DA16" s="217">
        <f t="shared" si="26"/>
        <v>0</v>
      </c>
      <c r="DB16" s="217">
        <v>0</v>
      </c>
      <c r="DC16" s="216">
        <f>('[4]Проверочная  таблица'!OG19+'[4]Проверочная  таблица'!OH19+'[4]Проверочная  таблица'!OO19+'[4]Проверочная  таблица'!OP19)/1000</f>
        <v>0</v>
      </c>
      <c r="DD16" s="216">
        <f>('[4]Проверочная  таблица'!OK19+'[4]Проверочная  таблица'!OL19+'[4]Проверочная  таблица'!OS19+'[4]Проверочная  таблица'!OT19)/1000</f>
        <v>0</v>
      </c>
      <c r="DE16" s="217">
        <f t="shared" si="27"/>
        <v>0</v>
      </c>
      <c r="DF16" s="217">
        <v>17630.865180000001</v>
      </c>
      <c r="DG16" s="216">
        <f>('[4]Проверочная  таблица'!OI19+'[4]Проверочная  таблица'!OQ19)/1000</f>
        <v>17630.865180000001</v>
      </c>
      <c r="DH16" s="216">
        <f>('[4]Проверочная  таблица'!OM19+'[4]Проверочная  таблица'!OU19)/1000</f>
        <v>17630.865180000001</v>
      </c>
      <c r="DI16" s="217">
        <f t="shared" si="28"/>
        <v>100</v>
      </c>
      <c r="DJ16" s="217">
        <v>0</v>
      </c>
      <c r="DK16" s="216">
        <f>'[4]Проверочная  таблица'!EZ19/1000</f>
        <v>0</v>
      </c>
      <c r="DL16" s="216">
        <f>'[4]Проверочная  таблица'!FC19/1000</f>
        <v>0</v>
      </c>
      <c r="DM16" s="217">
        <f t="shared" si="29"/>
        <v>0</v>
      </c>
      <c r="DN16" s="217"/>
      <c r="DO16" s="216">
        <f>'[4]Проверочная  таблица'!CG19/1000</f>
        <v>0</v>
      </c>
      <c r="DP16" s="216">
        <f>'[4]Проверочная  таблица'!CJ19/1000</f>
        <v>0</v>
      </c>
      <c r="DQ16" s="217">
        <f t="shared" si="30"/>
        <v>0</v>
      </c>
      <c r="DR16" s="217"/>
      <c r="DS16" s="216">
        <f>'[4]Проверочная  таблица'!CH19/1000</f>
        <v>37392</v>
      </c>
      <c r="DT16" s="216">
        <f>'[4]Проверочная  таблица'!CK19/1000</f>
        <v>37392</v>
      </c>
      <c r="DU16" s="217">
        <f t="shared" si="31"/>
        <v>100</v>
      </c>
      <c r="DV16" s="217"/>
      <c r="DW16" s="216">
        <f>'[4]Проверочная  таблица'!CU19/1000</f>
        <v>0</v>
      </c>
      <c r="DX16" s="216">
        <f>'[4]Проверочная  таблица'!CX19/1000</f>
        <v>0</v>
      </c>
      <c r="DY16" s="217">
        <f t="shared" si="32"/>
        <v>0</v>
      </c>
      <c r="DZ16" s="217"/>
      <c r="EA16" s="216">
        <f>'[4]Проверочная  таблица'!CV19/1000</f>
        <v>23610.53443</v>
      </c>
      <c r="EB16" s="216">
        <f>'[4]Проверочная  таблица'!CY19/1000</f>
        <v>23610.53443</v>
      </c>
      <c r="EC16" s="217">
        <f t="shared" si="33"/>
        <v>100</v>
      </c>
      <c r="ED16" s="217">
        <v>0</v>
      </c>
      <c r="EE16" s="216">
        <f>'[4]Прочая  субсидия_МР  и  ГО'!V14/1000</f>
        <v>0</v>
      </c>
      <c r="EF16" s="216">
        <f>'[4]Прочая  субсидия_МР  и  ГО'!W14/1000</f>
        <v>0</v>
      </c>
      <c r="EG16" s="217">
        <f t="shared" si="34"/>
        <v>0</v>
      </c>
      <c r="EH16" s="217">
        <v>47940</v>
      </c>
      <c r="EI16" s="216">
        <f>'[4]Проверочная  таблица'!BC19/1000</f>
        <v>53236.9</v>
      </c>
      <c r="EJ16" s="216">
        <f>'[4]Проверочная  таблица'!BF19/1000</f>
        <v>3238.3</v>
      </c>
      <c r="EK16" s="217">
        <f t="shared" si="35"/>
        <v>6.0828109826079277</v>
      </c>
      <c r="EL16" s="217"/>
      <c r="EM16" s="216">
        <f>'[4]Прочая  субсидия_МР  и  ГО'!X14/1000</f>
        <v>0</v>
      </c>
      <c r="EN16" s="216">
        <f>'[4]Прочая  субсидия_МР  и  ГО'!Y14/1000</f>
        <v>0</v>
      </c>
      <c r="EO16" s="217">
        <f t="shared" si="36"/>
        <v>0</v>
      </c>
      <c r="EP16" s="217"/>
      <c r="EQ16" s="216">
        <f>'[4]Прочая  субсидия_МР  и  ГО'!Z14/1000</f>
        <v>0</v>
      </c>
      <c r="ER16" s="216">
        <f>'[4]Прочая  субсидия_МР  и  ГО'!AA14/1000</f>
        <v>0</v>
      </c>
      <c r="ES16" s="217">
        <f t="shared" si="37"/>
        <v>0</v>
      </c>
      <c r="ET16" s="217">
        <v>39950</v>
      </c>
      <c r="EU16" s="216">
        <f>'[4]Прочая  субсидия_МР  и  ГО'!AB14/1000</f>
        <v>40600</v>
      </c>
      <c r="EV16" s="216">
        <f>'[4]Прочая  субсидия_МР  и  ГО'!AC14/1000</f>
        <v>40599.999979999993</v>
      </c>
      <c r="EW16" s="217">
        <f t="shared" si="38"/>
        <v>99.999999950738911</v>
      </c>
      <c r="EX16" s="217">
        <v>13100.839480000001</v>
      </c>
      <c r="EY16" s="216">
        <f>('[4]Проверочная  таблица'!TU19+'[4]Проверочная  таблица'!TV19+'[4]Проверочная  таблица'!TG19+'[4]Проверочная  таблица'!TH19)/1000</f>
        <v>11756.02505</v>
      </c>
      <c r="EZ16" s="216">
        <f>('[4]Проверочная  таблица'!UB19+'[4]Проверочная  таблица'!UC19+'[4]Проверочная  таблица'!TN19+'[4]Проверочная  таблица'!TO19)/1000</f>
        <v>11719.81891</v>
      </c>
      <c r="FA16" s="217">
        <f t="shared" si="39"/>
        <v>99.692020560980339</v>
      </c>
      <c r="FB16" s="217"/>
      <c r="FC16" s="216">
        <f>('[4]Проверочная  таблица'!TI16+'[4]Проверочная  таблица'!TJ16+'[4]Проверочная  таблица'!TW16+'[4]Проверочная  таблица'!TX16)/1000</f>
        <v>0</v>
      </c>
      <c r="FD16" s="216">
        <f>('[4]Проверочная  таблица'!UD16+'[4]Проверочная  таблица'!UE16+'[4]Проверочная  таблица'!TP16+'[4]Проверочная  таблица'!TQ16)/1000</f>
        <v>0</v>
      </c>
      <c r="FE16" s="217">
        <f t="shared" si="40"/>
        <v>0</v>
      </c>
      <c r="FF16" s="217">
        <v>0</v>
      </c>
      <c r="FG16" s="216">
        <f>('[4]Проверочная  таблица'!PW19+'[4]Проверочная  таблица'!PX19+'[4]Проверочная  таблица'!PM19+'[4]Проверочная  таблица'!PN19)/1000</f>
        <v>0</v>
      </c>
      <c r="FH16" s="216">
        <f>('[4]Проверочная  таблица'!PZ19+'[4]Проверочная  таблица'!QA19+'[4]Проверочная  таблица'!PR19+'[4]Проверочная  таблица'!PS19)/1000</f>
        <v>0</v>
      </c>
      <c r="FI16" s="217">
        <f t="shared" si="41"/>
        <v>0</v>
      </c>
      <c r="FJ16" s="217"/>
      <c r="FK16" s="216">
        <f>('[4]Проверочная  таблица'!GJ19+'[4]Проверочная  таблица'!GP19)/1000</f>
        <v>0</v>
      </c>
      <c r="FL16" s="216">
        <f>('[4]Проверочная  таблица'!GM19+'[4]Проверочная  таблица'!GS19)/1000</f>
        <v>0</v>
      </c>
      <c r="FM16" s="217">
        <f t="shared" si="42"/>
        <v>0</v>
      </c>
      <c r="FN16" s="217">
        <v>0</v>
      </c>
      <c r="FO16" s="216">
        <f>('[4]Проверочная  таблица'!TY19+'[4]Проверочная  таблица'!TZ19+'[4]Проверочная  таблица'!TK19+'[4]Проверочная  таблица'!TL19)/1000</f>
        <v>0</v>
      </c>
      <c r="FP16" s="216">
        <f>('[4]Проверочная  таблица'!UF19+'[4]Проверочная  таблица'!UG19+'[4]Проверочная  таблица'!TR19+'[4]Проверочная  таблица'!TS19)/1000</f>
        <v>0</v>
      </c>
      <c r="FQ16" s="217">
        <f t="shared" si="43"/>
        <v>0</v>
      </c>
      <c r="FR16" s="217">
        <v>0</v>
      </c>
      <c r="FS16" s="216">
        <f>('[4]Проверочная  таблица'!HA19+'[4]Проверочная  таблица'!HB19)/1000</f>
        <v>0</v>
      </c>
      <c r="FT16" s="216">
        <f>('[4]Проверочная  таблица'!HE19+'[4]Проверочная  таблица'!HF19)/1000</f>
        <v>0</v>
      </c>
      <c r="FU16" s="217">
        <f t="shared" si="44"/>
        <v>0</v>
      </c>
      <c r="FV16" s="217">
        <v>0</v>
      </c>
      <c r="FW16" s="216">
        <f>('[4]Проверочная  таблица'!HC19+'[4]Проверочная  таблица'!HI19)/1000</f>
        <v>0</v>
      </c>
      <c r="FX16" s="216">
        <f>('[4]Проверочная  таблица'!HG19+'[4]Проверочная  таблица'!HK19)/1000</f>
        <v>0</v>
      </c>
      <c r="FY16" s="217">
        <f t="shared" si="45"/>
        <v>0</v>
      </c>
      <c r="FZ16" s="217">
        <v>0</v>
      </c>
      <c r="GA16" s="216">
        <f>'[4]Проверочная  таблица'!HP19/1000</f>
        <v>0</v>
      </c>
      <c r="GB16" s="216">
        <f>'[4]Проверочная  таблица'!HS19/1000</f>
        <v>0</v>
      </c>
      <c r="GC16" s="217">
        <f t="shared" si="46"/>
        <v>0</v>
      </c>
      <c r="GD16" s="217">
        <v>0</v>
      </c>
      <c r="GE16" s="216">
        <f>('[4]Проверочная  таблица'!BM19+'[4]Проверочная  таблица'!BQ19)/1000</f>
        <v>50000</v>
      </c>
      <c r="GF16" s="216">
        <f>('[4]Проверочная  таблица'!BO19+'[4]Проверочная  таблица'!BS19)/1000</f>
        <v>47825.095399999998</v>
      </c>
      <c r="GG16" s="217">
        <f t="shared" si="47"/>
        <v>95.650190800000004</v>
      </c>
      <c r="GH16" s="217">
        <v>26829.232250000001</v>
      </c>
      <c r="GI16" s="216">
        <f>('[4]Прочая  субсидия_МР  и  ГО'!AD14+'[4]Прочая  субсидия_БП'!N14)/1000</f>
        <v>26829.232250000001</v>
      </c>
      <c r="GJ16" s="216">
        <f>('[4]Прочая  субсидия_МР  и  ГО'!AE14+'[4]Прочая  субсидия_БП'!O14)/1000</f>
        <v>26829.232250000001</v>
      </c>
      <c r="GK16" s="217">
        <f t="shared" si="48"/>
        <v>100</v>
      </c>
      <c r="GL16" s="217">
        <v>0</v>
      </c>
      <c r="GM16" s="216">
        <f>('[4]Прочая  субсидия_МР  и  ГО'!AF14)/1000</f>
        <v>0</v>
      </c>
      <c r="GN16" s="216">
        <f>('[4]Прочая  субсидия_МР  и  ГО'!AG14)/1000</f>
        <v>0</v>
      </c>
      <c r="GO16" s="217">
        <f t="shared" si="49"/>
        <v>0</v>
      </c>
      <c r="GP16" s="217"/>
      <c r="GQ16" s="216">
        <f>('[4]Проверочная  таблица'!DA19+'[4]Проверочная  таблица'!DB19)/1000</f>
        <v>0</v>
      </c>
      <c r="GR16" s="216">
        <f>('[4]Проверочная  таблица'!DH19+'[4]Проверочная  таблица'!DI19)/1000</f>
        <v>0</v>
      </c>
      <c r="GS16" s="217">
        <f t="shared" si="50"/>
        <v>0</v>
      </c>
      <c r="GT16" s="217">
        <v>0</v>
      </c>
      <c r="GU16" s="216">
        <f>('[4]Проверочная  таблица'!DC19+'[4]Проверочная  таблица'!DD19+'[4]Проверочная  таблица'!DO19+'[4]Проверочная  таблица'!DP19)/1000</f>
        <v>0</v>
      </c>
      <c r="GV16" s="216">
        <f>('[4]Проверочная  таблица'!DJ19+'[4]Проверочная  таблица'!DK19+'[4]Проверочная  таблица'!DR19+'[4]Проверочная  таблица'!DS19)/1000</f>
        <v>0</v>
      </c>
      <c r="GW16" s="217">
        <f t="shared" si="51"/>
        <v>0</v>
      </c>
      <c r="GX16" s="217">
        <v>0</v>
      </c>
      <c r="GY16" s="216">
        <f>('[4]Проверочная  таблица'!DE19+'[4]Проверочная  таблица'!DF19)/1000</f>
        <v>0</v>
      </c>
      <c r="GZ16" s="216">
        <f>('[4]Проверочная  таблица'!DL19+'[4]Проверочная  таблица'!DM19)/1000</f>
        <v>0</v>
      </c>
      <c r="HA16" s="217">
        <f t="shared" si="10"/>
        <v>0</v>
      </c>
      <c r="HB16" s="217"/>
      <c r="HC16" s="216">
        <f>('[4]Проверочная  таблица'!BD19+'[4]Проверочная  таблица'!BI19+'[4]Прочая  субсидия_МР  и  ГО'!AH14+'[4]Прочая  субсидия_БП'!Z14)/1000</f>
        <v>0</v>
      </c>
      <c r="HD16" s="216">
        <f>('[4]Проверочная  таблица'!BG19+'[4]Проверочная  таблица'!BK19+'[4]Прочая  субсидия_МР  и  ГО'!AI14+'[4]Прочая  субсидия_БП'!AA14)/1000</f>
        <v>0</v>
      </c>
      <c r="HE16" s="217">
        <f t="shared" si="52"/>
        <v>0</v>
      </c>
      <c r="HF16" s="217">
        <v>19608</v>
      </c>
      <c r="HG16" s="216">
        <f>('[4]Прочая  субсидия_МР  и  ГО'!AJ14+'[4]Прочая  субсидия_БП'!AF14)/1000</f>
        <v>41958.93318</v>
      </c>
      <c r="HH16" s="216">
        <f>('[4]Прочая  субсидия_МР  и  ГО'!AK14+'[4]Прочая  субсидия_БП'!AG14)/1000</f>
        <v>40863.276589999994</v>
      </c>
      <c r="HI16" s="217">
        <f t="shared" si="53"/>
        <v>97.388740592379364</v>
      </c>
      <c r="HJ16" s="217">
        <v>0</v>
      </c>
      <c r="HK16" s="216">
        <f>('[4]Прочая  субсидия_МР  и  ГО'!AL14)/1000</f>
        <v>0</v>
      </c>
      <c r="HL16" s="216">
        <f>('[4]Прочая  субсидия_МР  и  ГО'!AM14)/1000</f>
        <v>0</v>
      </c>
      <c r="HM16" s="217">
        <f t="shared" si="54"/>
        <v>0</v>
      </c>
      <c r="HN16" s="217"/>
      <c r="HO16" s="216">
        <f>('[4]Прочая  субсидия_МР  и  ГО'!AN14+'[4]Прочая  субсидия_БП'!AL14)/1000</f>
        <v>36115.29</v>
      </c>
      <c r="HP16" s="216">
        <f>('[4]Прочая  субсидия_МР  и  ГО'!AO14+'[4]Прочая  субсидия_БП'!AM14)/1000</f>
        <v>35919.10353</v>
      </c>
      <c r="HQ16" s="217">
        <f t="shared" si="55"/>
        <v>99.456777254176828</v>
      </c>
      <c r="HR16" s="217">
        <v>0</v>
      </c>
      <c r="HS16" s="216">
        <f>('[4]Прочая  субсидия_МР  и  ГО'!AP14+'[4]Прочая  субсидия_БП'!AR14)/1000</f>
        <v>0</v>
      </c>
      <c r="HT16" s="216">
        <f>('[4]Прочая  субсидия_МР  и  ГО'!AQ14+'[4]Прочая  субсидия_БП'!AS14)/1000</f>
        <v>0</v>
      </c>
      <c r="HU16" s="217">
        <f t="shared" si="56"/>
        <v>0</v>
      </c>
      <c r="HV16" s="217">
        <v>0</v>
      </c>
      <c r="HW16" s="216">
        <f>'[4]Прочая  субсидия_МР  и  ГО'!AR14/1000</f>
        <v>0</v>
      </c>
      <c r="HX16" s="216">
        <f>'[4]Прочая  субсидия_МР  и  ГО'!AS14/1000</f>
        <v>0</v>
      </c>
      <c r="HY16" s="217">
        <f t="shared" si="57"/>
        <v>0</v>
      </c>
      <c r="HZ16" s="217">
        <v>1473.5743500000001</v>
      </c>
      <c r="IA16" s="216">
        <f>'[4]Прочая  субсидия_МР  и  ГО'!AT14/1000</f>
        <v>1662.3225600000001</v>
      </c>
      <c r="IB16" s="216">
        <f>'[4]Прочая  субсидия_МР  и  ГО'!AU14/1000</f>
        <v>1662.3225600000001</v>
      </c>
      <c r="IC16" s="217">
        <f t="shared" si="58"/>
        <v>100</v>
      </c>
      <c r="ID16" s="217">
        <v>1606.19992</v>
      </c>
      <c r="IE16" s="216">
        <f>'[4]Прочая  субсидия_МР  и  ГО'!AV14/1000</f>
        <v>1606.19992</v>
      </c>
      <c r="IF16" s="216">
        <f>'[4]Прочая  субсидия_МР  и  ГО'!AW14/1000</f>
        <v>1606.19992</v>
      </c>
      <c r="IG16" s="217">
        <f t="shared" si="59"/>
        <v>100</v>
      </c>
      <c r="IH16" s="217"/>
      <c r="II16" s="216">
        <f>('[4]Проверочная  таблица'!RY19+'[4]Проверочная  таблица'!RZ19+'[4]Проверочная  таблица'!SE19+'[4]Проверочная  таблица'!SF19)/1000</f>
        <v>0</v>
      </c>
      <c r="IJ16" s="216">
        <f>('[4]Проверочная  таблица'!SB19+'[4]Проверочная  таблица'!SC19+'[4]Проверочная  таблица'!SH19+'[4]Проверочная  таблица'!SI19)/1000</f>
        <v>0</v>
      </c>
      <c r="IK16" s="217">
        <f t="shared" si="60"/>
        <v>0</v>
      </c>
      <c r="IL16" s="217">
        <v>3283.34</v>
      </c>
      <c r="IM16" s="216">
        <f>'[4]Прочая  субсидия_МР  и  ГО'!AX14/1000</f>
        <v>3497.8916400000003</v>
      </c>
      <c r="IN16" s="216">
        <f>'[4]Прочая  субсидия_МР  и  ГО'!AY14/1000</f>
        <v>960.91164000000003</v>
      </c>
      <c r="IO16" s="217">
        <f t="shared" si="61"/>
        <v>27.471166602519453</v>
      </c>
      <c r="IP16" s="217">
        <v>45.77</v>
      </c>
      <c r="IQ16" s="216">
        <f>('[4]Проверочная  таблица'!KU19+'[4]Проверочная  таблица'!KV19)/1000</f>
        <v>45.77</v>
      </c>
      <c r="IR16" s="216">
        <f>('[4]Проверочная  таблица'!KX19+'[4]Проверочная  таблица'!KY19)/1000</f>
        <v>45.77</v>
      </c>
      <c r="IS16" s="217">
        <f t="shared" si="62"/>
        <v>100</v>
      </c>
      <c r="IT16" s="217">
        <v>776.87625000000003</v>
      </c>
      <c r="IU16" s="216">
        <f>('[4]Прочая  субсидия_БП'!AX14+'[4]Прочая  субсидия_МР  и  ГО'!AZ14)/1000</f>
        <v>776.87625000000003</v>
      </c>
      <c r="IV16" s="216">
        <f>('[4]Прочая  субсидия_БП'!AY14+'[4]Прочая  субсидия_МР  и  ГО'!BA14)/1000</f>
        <v>767.53282999999999</v>
      </c>
      <c r="IW16" s="217">
        <f t="shared" si="63"/>
        <v>98.797309095238788</v>
      </c>
      <c r="IX16" s="217">
        <v>0</v>
      </c>
      <c r="IY16" s="216">
        <f>'[4]Прочая  субсидия_МР  и  ГО'!BB14/1000</f>
        <v>0</v>
      </c>
      <c r="IZ16" s="216">
        <f>'[4]Прочая  субсидия_МР  и  ГО'!BC14/1000</f>
        <v>0</v>
      </c>
      <c r="JA16" s="217">
        <f t="shared" si="64"/>
        <v>0</v>
      </c>
      <c r="JB16" s="217">
        <v>0</v>
      </c>
      <c r="JC16" s="216">
        <f>('[4]Прочая  субсидия_МР  и  ГО'!BD14+'[4]Прочая  субсидия_БП'!BE14)/1000</f>
        <v>0</v>
      </c>
      <c r="JD16" s="216">
        <f>('[4]Прочая  субсидия_МР  и  ГО'!BE14+'[4]Прочая  субсидия_БП'!BF14)/1000</f>
        <v>0</v>
      </c>
      <c r="JE16" s="217">
        <f t="shared" si="65"/>
        <v>0</v>
      </c>
      <c r="JF16" s="217">
        <v>0</v>
      </c>
      <c r="JG16" s="216">
        <f>('[4]Проверочная  таблица'!FG19+'[4]Проверочная  таблица'!FH19+'[4]Проверочная  таблица'!FM19+'[4]Проверочная  таблица'!FN19)/1000</f>
        <v>0</v>
      </c>
      <c r="JH16" s="216">
        <f>('[4]Проверочная  таблица'!FJ19+'[4]Проверочная  таблица'!FK19+'[4]Проверочная  таблица'!FP19+'[4]Проверочная  таблица'!FQ19)/1000</f>
        <v>0</v>
      </c>
      <c r="JI16" s="217">
        <f t="shared" si="66"/>
        <v>0</v>
      </c>
      <c r="JJ16" s="217">
        <v>0</v>
      </c>
      <c r="JK16" s="216">
        <f>('[4]Прочая  субсидия_МР  и  ГО'!BF14+'[4]Прочая  субсидия_БП'!BK14)/1000</f>
        <v>0</v>
      </c>
      <c r="JL16" s="216">
        <f>('[4]Прочая  субсидия_МР  и  ГО'!BG14+'[4]Прочая  субсидия_БП'!BL14)/1000</f>
        <v>0</v>
      </c>
      <c r="JM16" s="217">
        <f t="shared" si="67"/>
        <v>0</v>
      </c>
    </row>
    <row r="17" spans="1:273" s="181" customFormat="1" ht="21.75" customHeight="1" thickBot="1" x14ac:dyDescent="0.3">
      <c r="A17" s="220" t="s">
        <v>16</v>
      </c>
      <c r="B17" s="221">
        <f t="shared" si="11"/>
        <v>907960.70484999998</v>
      </c>
      <c r="C17" s="221">
        <f t="shared" si="11"/>
        <v>1140959.5669100001</v>
      </c>
      <c r="D17" s="221">
        <f t="shared" si="11"/>
        <v>1134814.0442599999</v>
      </c>
      <c r="E17" s="213" t="e">
        <f>M17+Q17+#REF!+#REF!+#REF!+U17+Y17+AG17+#REF!+#REF!+AO17+BA17+HY17+BI17+BM17+AS17+BQ17+#REF!+BY17+#REF!+CG17+#REF!+#REF!+CC17+#REF!+#REF!+CK17+#REF!+#REF!+CS17+#REF!+CW17+DA17+DE17+DI17+#REF!+#REF!+DM17+DY17+EG17+EK17+EW17+FA17+#REF!+FI17+FQ17+FU17+GC17+GG17+GK17+GO17+GS17+GW17+HA17+#REF!+HE17+HI17+HM17+#REF!+HU17+IC17+IG17+IK17+IW17+JA17+JI17+JM17</f>
        <v>#REF!</v>
      </c>
      <c r="F17" s="214" t="e">
        <f>O17+#REF!+#REF!+#REF!+S17+W17+AE17+#REF!+#REF!+AM17+AY17+HW17+BG17+BK17+AQ17+BO17+#REF!+BW17+#REF!+CE17+#REF!+#REF!+CA17+#REF!+#REF!+CI17+#REF!+#REF!+CQ17+#REF!+CU17+CY17+DC17+DG17+#REF!+#REF!+DK17+DW17+EE17+EI17+EU17+EY17+#REF!+FG17+FO17+FS17+GA17+GE17+GI17+GM17+GQ17+GU17+GY17+#REF!+HC17+HG17+HK17+#REF!+HS17+IA17+IE17+II17+IU17+IY17+JG17+JK17+JC17</f>
        <v>#REF!</v>
      </c>
      <c r="G17" s="214" t="e">
        <f>P17+#REF!+#REF!+#REF!+T17+X17+AF17+#REF!+#REF!+AN17+AZ17+HX17+BH17+BL17+AR17+BP17+#REF!+BX17+#REF!+CF17+#REF!+#REF!+CB17+#REF!+#REF!+CJ17+#REF!+#REF!+CR17+#REF!+CV17+CZ17+DD17+DH17+#REF!+#REF!+DL17+DX17+EF17+EJ17+EV17+EZ17+#REF!+FH17+FP17+FT17+GB17+GF17+GJ17+GN17+GR17+GV17+GZ17+#REF!+HD17+HH17+HL17+#REF!+HT17+IB17+IF17+IJ17+IV17+IZ17+JH17+JL17+JD17</f>
        <v>#REF!</v>
      </c>
      <c r="H17" s="214" t="e">
        <f>Q17+#REF!+#REF!+#REF!+U17+Y17+AG17+#REF!+#REF!+AO17+BA17+HY17+BI17+BM17+AS17+BQ17+#REF!+BY17+#REF!+CG17+#REF!+#REF!+CC17+#REF!+#REF!+CK17+#REF!+#REF!+CS17+#REF!+CW17+DA17+DE17+DI17+#REF!+#REF!+DM17+DY17+EG17+EK17+EW17+FA17+#REF!+FI17+FQ17+FU17+GC17+GG17+GK17+GO17+GS17+GW17+HA17+#REF!+HE17+HI17+HM17+#REF!+HU17+IC17+IG17+IK17+IW17+JA17+JI17+JM17+#REF!</f>
        <v>#REF!</v>
      </c>
      <c r="I17" s="215">
        <f t="shared" si="0"/>
        <v>99.461372442264206</v>
      </c>
      <c r="J17" s="217">
        <v>0</v>
      </c>
      <c r="K17" s="216">
        <f>'[4]Проверочная  таблица'!DY14/1000</f>
        <v>0</v>
      </c>
      <c r="L17" s="216">
        <f>'[4]Проверочная  таблица'!EC14/1000</f>
        <v>0</v>
      </c>
      <c r="M17" s="217">
        <f t="shared" si="12"/>
        <v>0</v>
      </c>
      <c r="N17" s="217">
        <v>0</v>
      </c>
      <c r="O17" s="218">
        <f>'[4]Проверочная  таблица'!DZ14/1000</f>
        <v>0</v>
      </c>
      <c r="P17" s="216">
        <f>'[4]Проверочная  таблица'!ED14/1000</f>
        <v>0</v>
      </c>
      <c r="Q17" s="217">
        <f t="shared" si="13"/>
        <v>0</v>
      </c>
      <c r="R17" s="217"/>
      <c r="S17" s="216">
        <f>'[4]Проверочная  таблица'!SZ14/1000</f>
        <v>0</v>
      </c>
      <c r="T17" s="216">
        <f>'[4]Проверочная  таблица'!TC14/1000</f>
        <v>0</v>
      </c>
      <c r="U17" s="217">
        <f t="shared" si="1"/>
        <v>0</v>
      </c>
      <c r="V17" s="217">
        <v>215.51251000000002</v>
      </c>
      <c r="W17" s="216">
        <f>('[4]Прочая  субсидия_МР  и  ГО'!F9)/1000</f>
        <v>215.51251000000002</v>
      </c>
      <c r="X17" s="216">
        <f>('[4]Прочая  субсидия_МР  и  ГО'!G9)/1000</f>
        <v>215.51251000000002</v>
      </c>
      <c r="Y17" s="217">
        <f t="shared" si="14"/>
        <v>100</v>
      </c>
      <c r="Z17" s="217">
        <v>0</v>
      </c>
      <c r="AA17" s="216">
        <f>'[4]Прочая  субсидия_МР  и  ГО'!H9/1000</f>
        <v>0</v>
      </c>
      <c r="AB17" s="216">
        <f>'[4]Прочая  субсидия_МР  и  ГО'!I9/1000</f>
        <v>0</v>
      </c>
      <c r="AC17" s="217">
        <f t="shared" si="15"/>
        <v>0</v>
      </c>
      <c r="AD17" s="217">
        <v>0</v>
      </c>
      <c r="AE17" s="216">
        <f>('[4]Проверочная  таблица'!ET14+'[4]Проверочная  таблица'!EU14)/1000</f>
        <v>0</v>
      </c>
      <c r="AF17" s="216">
        <f>('[4]Проверочная  таблица'!EX14+'[4]Проверочная  таблица'!EY14)/1000</f>
        <v>0</v>
      </c>
      <c r="AG17" s="217">
        <f t="shared" si="16"/>
        <v>0</v>
      </c>
      <c r="AH17" s="217">
        <v>0</v>
      </c>
      <c r="AI17" s="216">
        <f>'[4]Проверочная  таблица'!ES14/1000</f>
        <v>0</v>
      </c>
      <c r="AJ17" s="216">
        <f>'[4]Проверочная  таблица'!EW14/1000</f>
        <v>0</v>
      </c>
      <c r="AK17" s="217">
        <f t="shared" si="17"/>
        <v>0</v>
      </c>
      <c r="AL17" s="217">
        <v>0</v>
      </c>
      <c r="AM17" s="216">
        <f>'[4]Проверочная  таблица'!EF14/1000</f>
        <v>0</v>
      </c>
      <c r="AN17" s="216">
        <f>'[4]Проверочная  таблица'!EI14/1000</f>
        <v>0</v>
      </c>
      <c r="AO17" s="217">
        <f t="shared" si="18"/>
        <v>0</v>
      </c>
      <c r="AP17" s="217">
        <v>0</v>
      </c>
      <c r="AQ17" s="216">
        <f>'[4]Прочая  субсидия_МР  и  ГО'!J9/1000</f>
        <v>0</v>
      </c>
      <c r="AR17" s="216">
        <f>'[4]Прочая  субсидия_МР  и  ГО'!K9/1000</f>
        <v>0</v>
      </c>
      <c r="AS17" s="217">
        <f t="shared" si="2"/>
        <v>0</v>
      </c>
      <c r="AT17" s="217"/>
      <c r="AU17" s="216">
        <f>'[4]Прочая  субсидия_МР  и  ГО'!L9/1000</f>
        <v>0</v>
      </c>
      <c r="AV17" s="216">
        <f>'[4]Прочая  субсидия_МР  и  ГО'!M9/1000</f>
        <v>0</v>
      </c>
      <c r="AW17" s="217">
        <f t="shared" si="3"/>
        <v>0</v>
      </c>
      <c r="AX17" s="217">
        <v>0</v>
      </c>
      <c r="AY17" s="216">
        <f>'[1]Исполнение  по  субсидии'!AM17</f>
        <v>0</v>
      </c>
      <c r="AZ17" s="216">
        <f>'[1]Исполнение  по  субсидии'!AN17</f>
        <v>0</v>
      </c>
      <c r="BA17" s="217">
        <f t="shared" si="4"/>
        <v>0</v>
      </c>
      <c r="BB17" s="217">
        <v>0</v>
      </c>
      <c r="BC17" s="216">
        <f>'[4]Проверочная  таблица'!SO14/1000</f>
        <v>0</v>
      </c>
      <c r="BD17" s="216">
        <f>'[4]Проверочная  таблица'!SU14/1000</f>
        <v>0</v>
      </c>
      <c r="BE17" s="217">
        <f t="shared" si="5"/>
        <v>0</v>
      </c>
      <c r="BF17" s="217">
        <v>2304.4472599999999</v>
      </c>
      <c r="BG17" s="216">
        <f>'[4]Прочая  субсидия_МР  и  ГО'!N9/1000</f>
        <v>2304.4472599999999</v>
      </c>
      <c r="BH17" s="216">
        <f>'[4]Прочая  субсидия_МР  и  ГО'!O9/1000</f>
        <v>2304.4472599999999</v>
      </c>
      <c r="BI17" s="217">
        <f t="shared" si="19"/>
        <v>100</v>
      </c>
      <c r="BJ17" s="217">
        <v>0</v>
      </c>
      <c r="BK17" s="216">
        <f>'[4]Прочая  субсидия_МР  и  ГО'!P9/1000</f>
        <v>0</v>
      </c>
      <c r="BL17" s="216">
        <f>'[4]Прочая  субсидия_МР  и  ГО'!Q9/1000</f>
        <v>0</v>
      </c>
      <c r="BM17" s="217">
        <f t="shared" si="6"/>
        <v>0</v>
      </c>
      <c r="BN17" s="217">
        <v>171.68924999999999</v>
      </c>
      <c r="BO17" s="216">
        <f>'[4]Прочая  субсидия_МР  и  ГО'!R9/1000</f>
        <v>171.68924999999999</v>
      </c>
      <c r="BP17" s="216">
        <f>'[4]Прочая  субсидия_МР  и  ГО'!S9/1000</f>
        <v>171.67449999999999</v>
      </c>
      <c r="BQ17" s="217">
        <f t="shared" si="20"/>
        <v>99.99140889717907</v>
      </c>
      <c r="BR17" s="217"/>
      <c r="BS17" s="216">
        <f>'[4]Проверочная  таблица'!JJ14/1000</f>
        <v>0</v>
      </c>
      <c r="BT17" s="216">
        <f>'[4]Проверочная  таблица'!JM14/1000</f>
        <v>0</v>
      </c>
      <c r="BU17" s="217">
        <f t="shared" si="7"/>
        <v>0</v>
      </c>
      <c r="BV17" s="217">
        <v>0</v>
      </c>
      <c r="BW17" s="216">
        <f>('[4]Проверочная  таблица'!LT14+'[4]Проверочная  таблица'!LU14+'[4]Проверочная  таблица'!LL14+'[4]Проверочная  таблица'!LM14)/1000</f>
        <v>0</v>
      </c>
      <c r="BX17" s="216">
        <f>('[4]Проверочная  таблица'!LP14+'[4]Проверочная  таблица'!LQ14+'[4]Проверочная  таблица'!LX14+'[4]Проверочная  таблица'!LY14)/1000</f>
        <v>0</v>
      </c>
      <c r="BY17" s="217">
        <f t="shared" si="8"/>
        <v>0</v>
      </c>
      <c r="BZ17" s="217">
        <v>0</v>
      </c>
      <c r="CA17" s="216">
        <f>('[4]Проверочная  таблица'!MS14+'[4]Проверочная  таблица'!MT14)/1000</f>
        <v>0</v>
      </c>
      <c r="CB17" s="216">
        <f>('[4]Проверочная  таблица'!NA14+'[4]Проверочная  таблица'!NB14)/1000</f>
        <v>0</v>
      </c>
      <c r="CC17" s="217">
        <f t="shared" si="21"/>
        <v>0</v>
      </c>
      <c r="CD17" s="217">
        <v>0</v>
      </c>
      <c r="CE17" s="216">
        <f>'[4]Проверочная  таблица'!QN14/1000</f>
        <v>0</v>
      </c>
      <c r="CF17" s="216">
        <f>'[4]Проверочная  таблица'!QQ14/1000</f>
        <v>0</v>
      </c>
      <c r="CG17" s="217">
        <f t="shared" si="22"/>
        <v>0</v>
      </c>
      <c r="CH17" s="217">
        <v>38.260870000000004</v>
      </c>
      <c r="CI17" s="216">
        <f>('[4]Прочая  субсидия_МР  и  ГО'!T9+'[4]Прочая  субсидия_БП'!H9)/1000</f>
        <v>38.260870000000004</v>
      </c>
      <c r="CJ17" s="216">
        <f>('[4]Прочая  субсидия_МР  и  ГО'!U9+'[4]Прочая  субсидия_БП'!I9)/1000</f>
        <v>38.260870000000004</v>
      </c>
      <c r="CK17" s="217">
        <f t="shared" si="23"/>
        <v>100</v>
      </c>
      <c r="CL17" s="217"/>
      <c r="CM17" s="216">
        <f>('[4]Проверочная  таблица'!IT14+'[4]Проверочная  таблица'!IZ14)/1000</f>
        <v>0</v>
      </c>
      <c r="CN17" s="216">
        <f>('[4]Проверочная  таблица'!IW14+'[4]Проверочная  таблица'!JC14)/1000</f>
        <v>0</v>
      </c>
      <c r="CO17" s="217">
        <f t="shared" si="24"/>
        <v>0</v>
      </c>
      <c r="CP17" s="217">
        <v>0</v>
      </c>
      <c r="CQ17" s="216">
        <f>('[4]Проверочная  таблица'!JP14)/1000</f>
        <v>0</v>
      </c>
      <c r="CR17" s="216">
        <f>('[4]Проверочная  таблица'!JS14)/1000</f>
        <v>0</v>
      </c>
      <c r="CS17" s="217">
        <f t="shared" si="9"/>
        <v>0</v>
      </c>
      <c r="CT17" s="217">
        <v>317.62671999999998</v>
      </c>
      <c r="CU17" s="216">
        <f>('[4]Проверочная  таблица'!MV14+'[4]Проверочная  таблица'!MW14+'[4]Проверочная  таблица'!NG14+'[4]Проверочная  таблица'!NH14)/1000</f>
        <v>317.62671999999998</v>
      </c>
      <c r="CV17" s="216">
        <f>('[4]Проверочная  таблица'!NJ14+'[4]Проверочная  таблица'!NK14+'[4]Проверочная  таблица'!ND14+'[4]Проверочная  таблица'!NE14)/1000</f>
        <v>317.62671999999998</v>
      </c>
      <c r="CW17" s="217">
        <f t="shared" si="25"/>
        <v>100</v>
      </c>
      <c r="CX17" s="217">
        <v>0</v>
      </c>
      <c r="CY17" s="216">
        <f>('[4]Проверочная  таблица'!HV14+'[4]Проверочная  таблица'!IB14)/1000</f>
        <v>0</v>
      </c>
      <c r="CZ17" s="216">
        <f>('[4]Проверочная  таблица'!HY14+'[4]Проверочная  таблица'!IE14)/1000</f>
        <v>0</v>
      </c>
      <c r="DA17" s="217">
        <f t="shared" si="26"/>
        <v>0</v>
      </c>
      <c r="DB17" s="217">
        <v>0</v>
      </c>
      <c r="DC17" s="216">
        <f>('[4]Проверочная  таблица'!OG14+'[4]Проверочная  таблица'!OH14+'[4]Проверочная  таблица'!OO14+'[4]Проверочная  таблица'!OP14)/1000</f>
        <v>0</v>
      </c>
      <c r="DD17" s="216">
        <f>('[4]Проверочная  таблица'!OK14+'[4]Проверочная  таблица'!OL14+'[4]Проверочная  таблица'!OS14+'[4]Проверочная  таблица'!OT14)/1000</f>
        <v>0</v>
      </c>
      <c r="DE17" s="217">
        <f t="shared" si="27"/>
        <v>0</v>
      </c>
      <c r="DF17" s="217">
        <v>15000</v>
      </c>
      <c r="DG17" s="216">
        <f>('[4]Проверочная  таблица'!OI14+'[4]Проверочная  таблица'!OQ14)/1000</f>
        <v>15000</v>
      </c>
      <c r="DH17" s="216">
        <f>('[4]Проверочная  таблица'!OM14+'[4]Проверочная  таблица'!OU14)/1000</f>
        <v>15000</v>
      </c>
      <c r="DI17" s="217">
        <f t="shared" si="28"/>
        <v>100</v>
      </c>
      <c r="DJ17" s="217">
        <v>0</v>
      </c>
      <c r="DK17" s="216">
        <f>'[4]Проверочная  таблица'!EZ14/1000</f>
        <v>0</v>
      </c>
      <c r="DL17" s="216">
        <f>'[4]Проверочная  таблица'!FC14/1000</f>
        <v>0</v>
      </c>
      <c r="DM17" s="217">
        <f t="shared" si="29"/>
        <v>0</v>
      </c>
      <c r="DN17" s="217"/>
      <c r="DO17" s="216">
        <f>'[4]Проверочная  таблица'!CG14/1000</f>
        <v>0</v>
      </c>
      <c r="DP17" s="216">
        <f>'[4]Проверочная  таблица'!CJ14/1000</f>
        <v>0</v>
      </c>
      <c r="DQ17" s="217">
        <f t="shared" si="30"/>
        <v>0</v>
      </c>
      <c r="DR17" s="217"/>
      <c r="DS17" s="216">
        <f>'[4]Проверочная  таблица'!CH14/1000</f>
        <v>40974.336479999998</v>
      </c>
      <c r="DT17" s="216">
        <f>'[4]Проверочная  таблица'!CK14/1000</f>
        <v>40974.336479999998</v>
      </c>
      <c r="DU17" s="217">
        <f t="shared" si="31"/>
        <v>100</v>
      </c>
      <c r="DV17" s="217"/>
      <c r="DW17" s="216">
        <f>'[4]Проверочная  таблица'!CU14/1000</f>
        <v>0</v>
      </c>
      <c r="DX17" s="216">
        <f>'[4]Проверочная  таблица'!CX14/1000</f>
        <v>0</v>
      </c>
      <c r="DY17" s="217">
        <f t="shared" si="32"/>
        <v>0</v>
      </c>
      <c r="DZ17" s="217"/>
      <c r="EA17" s="216">
        <f>'[4]Проверочная  таблица'!CV14/1000</f>
        <v>23276.665190000003</v>
      </c>
      <c r="EB17" s="216">
        <f>'[4]Проверочная  таблица'!CY14/1000</f>
        <v>23276.665190000003</v>
      </c>
      <c r="EC17" s="217">
        <f t="shared" si="33"/>
        <v>100</v>
      </c>
      <c r="ED17" s="217">
        <v>0</v>
      </c>
      <c r="EE17" s="216">
        <f>'[4]Прочая  субсидия_МР  и  ГО'!V9/1000</f>
        <v>0</v>
      </c>
      <c r="EF17" s="216">
        <f>'[4]Прочая  субсидия_МР  и  ГО'!W9/1000</f>
        <v>0</v>
      </c>
      <c r="EG17" s="217">
        <f t="shared" si="34"/>
        <v>0</v>
      </c>
      <c r="EH17" s="217">
        <v>51003.088499999998</v>
      </c>
      <c r="EI17" s="216">
        <f>'[4]Проверочная  таблица'!BC14/1000</f>
        <v>36443.088499999998</v>
      </c>
      <c r="EJ17" s="216">
        <f>'[4]Проверочная  таблица'!BF14/1000</f>
        <v>32513.949399999998</v>
      </c>
      <c r="EK17" s="217">
        <f t="shared" si="35"/>
        <v>89.218424503181168</v>
      </c>
      <c r="EL17" s="217"/>
      <c r="EM17" s="216">
        <f>'[4]Прочая  субсидия_МР  и  ГО'!X9/1000</f>
        <v>0</v>
      </c>
      <c r="EN17" s="216">
        <f>'[4]Прочая  субсидия_МР  и  ГО'!Y9/1000</f>
        <v>0</v>
      </c>
      <c r="EO17" s="217">
        <f t="shared" si="36"/>
        <v>0</v>
      </c>
      <c r="EP17" s="217"/>
      <c r="EQ17" s="216">
        <f>'[4]Прочая  субсидия_МР  и  ГО'!Z9/1000</f>
        <v>0</v>
      </c>
      <c r="ER17" s="216">
        <f>'[4]Прочая  субсидия_МР  и  ГО'!AA9/1000</f>
        <v>0</v>
      </c>
      <c r="ES17" s="217">
        <f t="shared" si="37"/>
        <v>0</v>
      </c>
      <c r="ET17" s="217">
        <v>32805.5</v>
      </c>
      <c r="EU17" s="216">
        <f>'[4]Прочая  субсидия_МР  и  ГО'!AB9/1000</f>
        <v>49659.009979999995</v>
      </c>
      <c r="EV17" s="216">
        <f>'[4]Прочая  субсидия_МР  и  ГО'!AC9/1000</f>
        <v>49659.009979999995</v>
      </c>
      <c r="EW17" s="217">
        <f t="shared" si="38"/>
        <v>100</v>
      </c>
      <c r="EX17" s="217">
        <v>116716.56990999999</v>
      </c>
      <c r="EY17" s="216">
        <f>('[4]Проверочная  таблица'!TU14+'[4]Проверочная  таблица'!TV14+'[4]Проверочная  таблица'!TG14+'[4]Проверочная  таблица'!TH14)/1000</f>
        <v>116716.56990999999</v>
      </c>
      <c r="EZ17" s="216">
        <f>('[4]Проверочная  таблица'!UB14+'[4]Проверочная  таблица'!UC14+'[4]Проверочная  таблица'!TN14+'[4]Проверочная  таблица'!TO14)/1000</f>
        <v>116261.37526999993</v>
      </c>
      <c r="FA17" s="217">
        <f t="shared" si="39"/>
        <v>99.609999985134024</v>
      </c>
      <c r="FB17" s="217"/>
      <c r="FC17" s="216">
        <f>('[4]Проверочная  таблица'!TI17+'[4]Проверочная  таблица'!TJ17+'[4]Проверочная  таблица'!TW17+'[4]Проверочная  таблица'!TX17)/1000</f>
        <v>0</v>
      </c>
      <c r="FD17" s="216">
        <f>('[4]Проверочная  таблица'!UD17+'[4]Проверочная  таблица'!UE17+'[4]Проверочная  таблица'!TP17+'[4]Проверочная  таблица'!TQ17)/1000</f>
        <v>0</v>
      </c>
      <c r="FE17" s="217">
        <f t="shared" si="40"/>
        <v>0</v>
      </c>
      <c r="FF17" s="217">
        <v>3414.0352000000003</v>
      </c>
      <c r="FG17" s="216">
        <f>('[4]Проверочная  таблица'!PW14+'[4]Проверочная  таблица'!PX14+'[4]Проверочная  таблица'!PM14+'[4]Проверочная  таблица'!PN14)/1000</f>
        <v>3042.0538799999999</v>
      </c>
      <c r="FH17" s="216">
        <f>('[4]Проверочная  таблица'!PZ14+'[4]Проверочная  таблица'!QA14+'[4]Проверочная  таблица'!PR14+'[4]Проверочная  таблица'!PS14)/1000</f>
        <v>3042.0538799999999</v>
      </c>
      <c r="FI17" s="217">
        <f t="shared" si="41"/>
        <v>100</v>
      </c>
      <c r="FJ17" s="217"/>
      <c r="FK17" s="216">
        <f>('[4]Проверочная  таблица'!GJ14+'[4]Проверочная  таблица'!GP14)/1000</f>
        <v>165355.17551999999</v>
      </c>
      <c r="FL17" s="216">
        <f>('[4]Проверочная  таблица'!GM14+'[4]Проверочная  таблица'!GS14)/1000</f>
        <v>165355.17550000001</v>
      </c>
      <c r="FM17" s="217">
        <f t="shared" si="42"/>
        <v>99.999999987904843</v>
      </c>
      <c r="FN17" s="217">
        <v>648667.05263000005</v>
      </c>
      <c r="FO17" s="216">
        <f>('[4]Проверочная  таблица'!TY14+'[4]Проверочная  таблица'!TZ14+'[4]Проверочная  таблица'!TK14+'[4]Проверочная  таблица'!TL14+'[4]Проверочная  таблица'!PO14+'[4]Проверочная  таблица'!PP14)/1000</f>
        <v>642799.78947000008</v>
      </c>
      <c r="FP17" s="216">
        <f>('[4]Проверочная  таблица'!UF14+'[4]Проверочная  таблица'!UG14+'[4]Проверочная  таблица'!TR14+'[4]Проверочная  таблица'!TS14+'[4]Проверочная  таблица'!PT14+'[4]Проверочная  таблица'!PU14)/1000</f>
        <v>642799.78366999992</v>
      </c>
      <c r="FQ17" s="217">
        <f t="shared" si="43"/>
        <v>99.999999097697255</v>
      </c>
      <c r="FR17" s="217">
        <v>0</v>
      </c>
      <c r="FS17" s="216">
        <f>('[4]Проверочная  таблица'!HA14+'[4]Проверочная  таблица'!HB14)/1000</f>
        <v>0</v>
      </c>
      <c r="FT17" s="216">
        <f>('[4]Проверочная  таблица'!HE14+'[4]Проверочная  таблица'!HF14)/1000</f>
        <v>0</v>
      </c>
      <c r="FU17" s="217">
        <f t="shared" si="44"/>
        <v>0</v>
      </c>
      <c r="FV17" s="217">
        <v>0</v>
      </c>
      <c r="FW17" s="216">
        <f>('[4]Проверочная  таблица'!HC14+'[4]Проверочная  таблица'!HI14)/1000</f>
        <v>0</v>
      </c>
      <c r="FX17" s="216">
        <f>('[4]Проверочная  таблица'!HG14+'[4]Проверочная  таблица'!HK14)/1000</f>
        <v>0</v>
      </c>
      <c r="FY17" s="217">
        <f t="shared" si="45"/>
        <v>0</v>
      </c>
      <c r="FZ17" s="217">
        <v>0</v>
      </c>
      <c r="GA17" s="216">
        <f>'[4]Проверочная  таблица'!HP14/1000</f>
        <v>0</v>
      </c>
      <c r="GB17" s="216">
        <f>'[4]Проверочная  таблица'!HS14/1000</f>
        <v>0</v>
      </c>
      <c r="GC17" s="217">
        <f t="shared" si="46"/>
        <v>0</v>
      </c>
      <c r="GD17" s="217">
        <v>0</v>
      </c>
      <c r="GE17" s="216">
        <f>('[4]Проверочная  таблица'!BM14+'[4]Проверочная  таблица'!BQ14)/1000</f>
        <v>0</v>
      </c>
      <c r="GF17" s="216">
        <f>('[4]Проверочная  таблица'!BO14+'[4]Проверочная  таблица'!BS14)/1000</f>
        <v>0</v>
      </c>
      <c r="GG17" s="217">
        <f t="shared" si="47"/>
        <v>0</v>
      </c>
      <c r="GH17" s="217">
        <v>35144.77635</v>
      </c>
      <c r="GI17" s="216">
        <f>('[4]Прочая  субсидия_МР  и  ГО'!AD9+'[4]Прочая  субсидия_БП'!N9)/1000</f>
        <v>35144.77635</v>
      </c>
      <c r="GJ17" s="216">
        <f>('[4]Прочая  субсидия_МР  и  ГО'!AE9+'[4]Прочая  субсидия_БП'!O9)/1000</f>
        <v>35144.77635</v>
      </c>
      <c r="GK17" s="217">
        <f t="shared" si="48"/>
        <v>100</v>
      </c>
      <c r="GL17" s="217">
        <v>0</v>
      </c>
      <c r="GM17" s="216">
        <f>('[4]Прочая  субсидия_МР  и  ГО'!AF9)/1000</f>
        <v>0</v>
      </c>
      <c r="GN17" s="216">
        <f>('[4]Прочая  субсидия_МР  и  ГО'!AG9)/1000</f>
        <v>0</v>
      </c>
      <c r="GO17" s="217">
        <f t="shared" si="49"/>
        <v>0</v>
      </c>
      <c r="GP17" s="217"/>
      <c r="GQ17" s="216">
        <f>('[4]Проверочная  таблица'!DA14+'[4]Проверочная  таблица'!DB14)/1000</f>
        <v>0</v>
      </c>
      <c r="GR17" s="216">
        <f>('[4]Проверочная  таблица'!DH14+'[4]Проверочная  таблица'!DI14)/1000</f>
        <v>0</v>
      </c>
      <c r="GS17" s="217">
        <f t="shared" si="50"/>
        <v>0</v>
      </c>
      <c r="GT17" s="217">
        <v>0</v>
      </c>
      <c r="GU17" s="216">
        <f>('[4]Проверочная  таблица'!DC14+'[4]Проверочная  таблица'!DD14+'[4]Проверочная  таблица'!DO14+'[4]Проверочная  таблица'!DP14)/1000</f>
        <v>0</v>
      </c>
      <c r="GV17" s="216">
        <f>('[4]Проверочная  таблица'!DJ14+'[4]Проверочная  таблица'!DK14+'[4]Проверочная  таблица'!DR14+'[4]Проверочная  таблица'!DS14)/1000</f>
        <v>0</v>
      </c>
      <c r="GW17" s="217">
        <f t="shared" si="51"/>
        <v>0</v>
      </c>
      <c r="GX17" s="217">
        <v>0</v>
      </c>
      <c r="GY17" s="216">
        <f>('[4]Проверочная  таблица'!DE14+'[4]Проверочная  таблица'!DF14)/1000</f>
        <v>0</v>
      </c>
      <c r="GZ17" s="216">
        <f>('[4]Проверочная  таблица'!DL14+'[4]Проверочная  таблица'!DM14)/1000</f>
        <v>0</v>
      </c>
      <c r="HA17" s="217">
        <f t="shared" si="10"/>
        <v>0</v>
      </c>
      <c r="HB17" s="217"/>
      <c r="HC17" s="216">
        <f>('[4]Проверочная  таблица'!BD14+'[4]Проверочная  таблица'!BI14+'[4]Прочая  субсидия_МР  и  ГО'!AH9+'[4]Прочая  субсидия_БП'!Z9)/1000</f>
        <v>6726.6877300000006</v>
      </c>
      <c r="HD17" s="216">
        <f>('[4]Проверочная  таблица'!BG14+'[4]Проверочная  таблица'!BK14+'[4]Прочая  субсидия_МР  и  ГО'!AI9+'[4]Прочая  субсидия_БП'!AA9)/1000</f>
        <v>4965.5193899999995</v>
      </c>
      <c r="HE17" s="217">
        <f t="shared" si="52"/>
        <v>73.818193876527687</v>
      </c>
      <c r="HF17" s="217">
        <v>0</v>
      </c>
      <c r="HG17" s="216">
        <f>('[4]Прочая  субсидия_МР  и  ГО'!AJ9+'[4]Прочая  субсидия_БП'!AF9)/1000</f>
        <v>0</v>
      </c>
      <c r="HH17" s="216">
        <f>('[4]Прочая  субсидия_МР  и  ГО'!AK9+'[4]Прочая  субсидия_БП'!AG9)/1000</f>
        <v>0</v>
      </c>
      <c r="HI17" s="217">
        <f t="shared" si="53"/>
        <v>0</v>
      </c>
      <c r="HJ17" s="217">
        <v>0</v>
      </c>
      <c r="HK17" s="216">
        <f>('[4]Прочая  субсидия_МР  и  ГО'!AL9)/1000</f>
        <v>0</v>
      </c>
      <c r="HL17" s="216">
        <f>('[4]Прочая  субсидия_МР  и  ГО'!AM9)/1000</f>
        <v>0</v>
      </c>
      <c r="HM17" s="217">
        <f t="shared" si="54"/>
        <v>0</v>
      </c>
      <c r="HN17" s="217"/>
      <c r="HO17" s="216">
        <f>('[4]Прочая  субсидия_МР  и  ГО'!AN9+'[4]Прочая  субсидия_БП'!AL9)/1000</f>
        <v>0</v>
      </c>
      <c r="HP17" s="216">
        <f>('[4]Прочая  субсидия_МР  и  ГО'!AO9+'[4]Прочая  субсидия_БП'!AM9)/1000</f>
        <v>0</v>
      </c>
      <c r="HQ17" s="217">
        <f t="shared" si="55"/>
        <v>0</v>
      </c>
      <c r="HR17" s="217">
        <v>0</v>
      </c>
      <c r="HS17" s="216">
        <f>('[4]Прочая  субсидия_МР  и  ГО'!AP9+'[4]Прочая  субсидия_БП'!AR9)/1000</f>
        <v>700</v>
      </c>
      <c r="HT17" s="216">
        <f>('[4]Прочая  субсидия_МР  и  ГО'!AQ9+'[4]Прочая  субсидия_БП'!AS9)/1000</f>
        <v>700</v>
      </c>
      <c r="HU17" s="217">
        <f t="shared" si="56"/>
        <v>100</v>
      </c>
      <c r="HV17" s="217">
        <v>0</v>
      </c>
      <c r="HW17" s="216">
        <f>'[4]Прочая  субсидия_МР  и  ГО'!AR9/1000</f>
        <v>0</v>
      </c>
      <c r="HX17" s="216">
        <f>'[4]Прочая  субсидия_МР  и  ГО'!AS9/1000</f>
        <v>0</v>
      </c>
      <c r="HY17" s="217">
        <f t="shared" si="57"/>
        <v>0</v>
      </c>
      <c r="HZ17" s="217">
        <v>299.72009000000003</v>
      </c>
      <c r="IA17" s="216">
        <f>'[4]Прочая  субсидия_МР  и  ГО'!AT9/1000</f>
        <v>299.72009000000003</v>
      </c>
      <c r="IB17" s="216">
        <f>'[4]Прочая  субсидия_МР  и  ГО'!AU9/1000</f>
        <v>299.72009000000003</v>
      </c>
      <c r="IC17" s="217">
        <f t="shared" si="58"/>
        <v>100</v>
      </c>
      <c r="ID17" s="217">
        <v>115.40456</v>
      </c>
      <c r="IE17" s="216">
        <f>'[4]Прочая  субсидия_МР  и  ГО'!AV9/1000</f>
        <v>27.136199999999999</v>
      </c>
      <c r="IF17" s="216">
        <f>'[4]Прочая  субсидия_МР  и  ГО'!AW9/1000</f>
        <v>27.136199999999999</v>
      </c>
      <c r="IG17" s="217">
        <f t="shared" si="59"/>
        <v>100</v>
      </c>
      <c r="IH17" s="217"/>
      <c r="II17" s="216">
        <f>('[4]Проверочная  таблица'!RY14+'[4]Проверочная  таблица'!RZ14+'[4]Проверочная  таблица'!SE14+'[4]Проверочная  таблица'!SF14)/1000</f>
        <v>0</v>
      </c>
      <c r="IJ17" s="216">
        <f>('[4]Проверочная  таблица'!SB14+'[4]Проверочная  таблица'!SC14+'[4]Проверочная  таблица'!SH14+'[4]Проверочная  таблица'!SI14)/1000</f>
        <v>0</v>
      </c>
      <c r="IK17" s="217">
        <f t="shared" si="60"/>
        <v>0</v>
      </c>
      <c r="IL17" s="217">
        <v>995.83</v>
      </c>
      <c r="IM17" s="216">
        <f>'[4]Прочая  субсидия_МР  и  ГО'!AX9/1000</f>
        <v>995.83</v>
      </c>
      <c r="IN17" s="216">
        <f>'[4]Прочая  субсидия_МР  и  ГО'!AY9/1000</f>
        <v>995.83</v>
      </c>
      <c r="IO17" s="217">
        <f t="shared" si="61"/>
        <v>100</v>
      </c>
      <c r="IP17" s="217">
        <v>319.06</v>
      </c>
      <c r="IQ17" s="216">
        <f>('[4]Проверочная  таблица'!KU14+'[4]Проверочная  таблица'!KV14)/1000</f>
        <v>319.06</v>
      </c>
      <c r="IR17" s="216">
        <f>('[4]Проверочная  таблица'!KX14+'[4]Проверочная  таблица'!KY14)/1000</f>
        <v>319.06</v>
      </c>
      <c r="IS17" s="217">
        <f t="shared" si="62"/>
        <v>100</v>
      </c>
      <c r="IT17" s="217">
        <v>227.71734000000001</v>
      </c>
      <c r="IU17" s="216">
        <f>('[4]Прочая  субсидия_БП'!AX9+'[4]Прочая  субсидия_МР  и  ГО'!AZ9)/1000</f>
        <v>227.71734000000001</v>
      </c>
      <c r="IV17" s="216">
        <f>('[4]Прочая  субсидия_БП'!AY9+'[4]Прочая  субсидия_МР  и  ГО'!BA9)/1000</f>
        <v>227.71734000000001</v>
      </c>
      <c r="IW17" s="217">
        <f t="shared" si="63"/>
        <v>100</v>
      </c>
      <c r="IX17" s="217">
        <v>96.3583</v>
      </c>
      <c r="IY17" s="216">
        <f>'[4]Прочая  субсидия_МР  и  ГО'!BB9/1000</f>
        <v>96.3583</v>
      </c>
      <c r="IZ17" s="216">
        <f>'[4]Прочая  субсидия_МР  и  ГО'!BC9/1000</f>
        <v>96.3583</v>
      </c>
      <c r="JA17" s="217">
        <f t="shared" si="64"/>
        <v>100</v>
      </c>
      <c r="JB17" s="217">
        <v>0</v>
      </c>
      <c r="JC17" s="216">
        <f>('[4]Прочая  субсидия_МР  и  ГО'!BD9+'[4]Прочая  субсидия_БП'!BE9)/1000</f>
        <v>0</v>
      </c>
      <c r="JD17" s="216">
        <f>('[4]Прочая  субсидия_МР  и  ГО'!BE9+'[4]Прочая  субсидия_БП'!BF9)/1000</f>
        <v>0</v>
      </c>
      <c r="JE17" s="217">
        <f t="shared" si="65"/>
        <v>0</v>
      </c>
      <c r="JF17" s="217">
        <v>0</v>
      </c>
      <c r="JG17" s="216">
        <f>('[4]Проверочная  таблица'!FG14+'[4]Проверочная  таблица'!FH14+'[4]Проверочная  таблица'!FM14+'[4]Проверочная  таблица'!FN14)/1000</f>
        <v>0</v>
      </c>
      <c r="JH17" s="216">
        <f>('[4]Проверочная  таблица'!FJ14+'[4]Проверочная  таблица'!FK14+'[4]Проверочная  таблица'!FP14+'[4]Проверочная  таблица'!FQ14)/1000</f>
        <v>0</v>
      </c>
      <c r="JI17" s="217">
        <f t="shared" si="66"/>
        <v>0</v>
      </c>
      <c r="JJ17" s="217">
        <v>108.05536000000001</v>
      </c>
      <c r="JK17" s="216">
        <f>('[4]Прочая  субсидия_МР  и  ГО'!BF9+'[4]Прочая  субсидия_БП'!BK9)/1000</f>
        <v>108.05536000000001</v>
      </c>
      <c r="JL17" s="216">
        <f>('[4]Прочая  субсидия_МР  и  ГО'!BG9+'[4]Прочая  субсидия_БП'!BL9)/1000</f>
        <v>108.05536000000001</v>
      </c>
      <c r="JM17" s="217">
        <f t="shared" si="67"/>
        <v>100</v>
      </c>
    </row>
    <row r="18" spans="1:273" s="181" customFormat="1" ht="21.75" customHeight="1" thickBot="1" x14ac:dyDescent="0.3">
      <c r="A18" s="220" t="s">
        <v>17</v>
      </c>
      <c r="B18" s="221">
        <f t="shared" si="11"/>
        <v>106138.26817</v>
      </c>
      <c r="C18" s="221">
        <f t="shared" si="11"/>
        <v>195297.68102999998</v>
      </c>
      <c r="D18" s="221">
        <f t="shared" si="11"/>
        <v>118728.81021</v>
      </c>
      <c r="E18" s="213" t="e">
        <f>M18+Q18+#REF!+#REF!+#REF!+U18+Y18+AG18+#REF!+#REF!+AO18+BA18+HY18+BI18+BM18+AS18+BQ18+#REF!+BY18+#REF!+CG18+#REF!+#REF!+CC18+#REF!+#REF!+CK18+#REF!+#REF!+CS18+#REF!+CW18+DA18+DE18+DI18+#REF!+#REF!+DM18+DY18+EG18+EK18+EW18+FA18+#REF!+FI18+FQ18+FU18+GC18+GG18+GK18+GO18+GS18+GW18+HA18+#REF!+HE18+HI18+HM18+#REF!+HU18+IC18+IG18+IK18+IW18+JA18+JI18+JM18</f>
        <v>#REF!</v>
      </c>
      <c r="F18" s="214" t="e">
        <f>O18+#REF!+#REF!+#REF!+S18+W18+AE18+#REF!+#REF!+AM18+AY18+HW18+BG18+BK18+AQ18+BO18+#REF!+BW18+#REF!+CE18+#REF!+#REF!+CA18+#REF!+#REF!+CI18+#REF!+#REF!+CQ18+#REF!+CU18+CY18+DC18+DG18+#REF!+#REF!+DK18+DW18+EE18+EI18+EU18+EY18+#REF!+FG18+FO18+FS18+GA18+GE18+GI18+GM18+GQ18+GU18+GY18+#REF!+HC18+HG18+HK18+#REF!+HS18+IA18+IE18+II18+IU18+IY18+JG18+JK18+JC18</f>
        <v>#REF!</v>
      </c>
      <c r="G18" s="214" t="e">
        <f>P18+#REF!+#REF!+#REF!+T18+X18+AF18+#REF!+#REF!+AN18+AZ18+HX18+BH18+BL18+AR18+BP18+#REF!+BX18+#REF!+CF18+#REF!+#REF!+CB18+#REF!+#REF!+CJ18+#REF!+#REF!+CR18+#REF!+CV18+CZ18+DD18+DH18+#REF!+#REF!+DL18+DX18+EF18+EJ18+EV18+EZ18+#REF!+FH18+FP18+FT18+GB18+GF18+GJ18+GN18+GR18+GV18+GZ18+#REF!+HD18+HH18+HL18+#REF!+HT18+IB18+IF18+IJ18+IV18+IZ18+JH18+JL18+JD18</f>
        <v>#REF!</v>
      </c>
      <c r="H18" s="214" t="e">
        <f>Q18+#REF!+#REF!+#REF!+U18+Y18+AG18+#REF!+#REF!+AO18+BA18+HY18+BI18+BM18+AS18+BQ18+#REF!+BY18+#REF!+CG18+#REF!+#REF!+CC18+#REF!+#REF!+CK18+#REF!+#REF!+CS18+#REF!+CW18+DA18+DE18+DI18+#REF!+#REF!+DM18+DY18+EG18+EK18+EW18+FA18+#REF!+FI18+FQ18+FU18+GC18+GG18+GK18+GO18+GS18+GW18+HA18+#REF!+HE18+HI18+HM18+#REF!+HU18+IC18+IG18+IK18+IW18+JA18+JI18+JM18+#REF!</f>
        <v>#REF!</v>
      </c>
      <c r="I18" s="215">
        <f t="shared" si="0"/>
        <v>60.793763440417848</v>
      </c>
      <c r="J18" s="217">
        <v>0</v>
      </c>
      <c r="K18" s="216">
        <f>'[4]Проверочная  таблица'!DY20/1000</f>
        <v>0</v>
      </c>
      <c r="L18" s="216">
        <f>'[4]Проверочная  таблица'!EC20/1000</f>
        <v>0</v>
      </c>
      <c r="M18" s="217">
        <f t="shared" si="12"/>
        <v>0</v>
      </c>
      <c r="N18" s="217">
        <v>0</v>
      </c>
      <c r="O18" s="218">
        <f>'[4]Проверочная  таблица'!DZ20/1000</f>
        <v>0</v>
      </c>
      <c r="P18" s="216">
        <f>'[4]Проверочная  таблица'!ED20/1000</f>
        <v>0</v>
      </c>
      <c r="Q18" s="217">
        <f t="shared" si="13"/>
        <v>0</v>
      </c>
      <c r="R18" s="217"/>
      <c r="S18" s="216">
        <f>'[4]Проверочная  таблица'!SZ20/1000</f>
        <v>0</v>
      </c>
      <c r="T18" s="216">
        <f>'[4]Проверочная  таблица'!TC20/1000</f>
        <v>0</v>
      </c>
      <c r="U18" s="217">
        <f t="shared" si="1"/>
        <v>0</v>
      </c>
      <c r="V18" s="217">
        <v>220.09789000000001</v>
      </c>
      <c r="W18" s="216">
        <f>('[4]Прочая  субсидия_МР  и  ГО'!F15)/1000</f>
        <v>220.09789000000001</v>
      </c>
      <c r="X18" s="216">
        <f>('[4]Прочая  субсидия_МР  и  ГО'!G15)/1000</f>
        <v>220.09689</v>
      </c>
      <c r="Y18" s="217">
        <f t="shared" si="14"/>
        <v>99.999545656707568</v>
      </c>
      <c r="Z18" s="217">
        <v>0</v>
      </c>
      <c r="AA18" s="216">
        <f>'[4]Прочая  субсидия_МР  и  ГО'!H15/1000</f>
        <v>0</v>
      </c>
      <c r="AB18" s="216">
        <f>'[4]Прочая  субсидия_МР  и  ГО'!I15/1000</f>
        <v>0</v>
      </c>
      <c r="AC18" s="217">
        <f t="shared" si="15"/>
        <v>0</v>
      </c>
      <c r="AD18" s="217">
        <v>0</v>
      </c>
      <c r="AE18" s="216">
        <f>('[4]Проверочная  таблица'!ET20+'[4]Проверочная  таблица'!EU20)/1000</f>
        <v>0</v>
      </c>
      <c r="AF18" s="216">
        <f>('[4]Проверочная  таблица'!EX20+'[4]Проверочная  таблица'!EY20)/1000</f>
        <v>0</v>
      </c>
      <c r="AG18" s="217">
        <f t="shared" si="16"/>
        <v>0</v>
      </c>
      <c r="AH18" s="217">
        <v>0</v>
      </c>
      <c r="AI18" s="216">
        <f>'[4]Проверочная  таблица'!ES20/1000</f>
        <v>0</v>
      </c>
      <c r="AJ18" s="216">
        <f>'[4]Проверочная  таблица'!EW20/1000</f>
        <v>0</v>
      </c>
      <c r="AK18" s="217">
        <f t="shared" si="17"/>
        <v>0</v>
      </c>
      <c r="AL18" s="217">
        <v>0</v>
      </c>
      <c r="AM18" s="216">
        <f>'[4]Проверочная  таблица'!EF20/1000</f>
        <v>0</v>
      </c>
      <c r="AN18" s="216">
        <f>'[4]Проверочная  таблица'!EI20/1000</f>
        <v>0</v>
      </c>
      <c r="AO18" s="217">
        <f t="shared" si="18"/>
        <v>0</v>
      </c>
      <c r="AP18" s="217">
        <v>0</v>
      </c>
      <c r="AQ18" s="216">
        <f>'[4]Прочая  субсидия_МР  и  ГО'!J15/1000</f>
        <v>0</v>
      </c>
      <c r="AR18" s="216">
        <f>'[4]Прочая  субсидия_МР  и  ГО'!K15/1000</f>
        <v>0</v>
      </c>
      <c r="AS18" s="217">
        <f t="shared" si="2"/>
        <v>0</v>
      </c>
      <c r="AT18" s="217"/>
      <c r="AU18" s="216">
        <f>'[4]Прочая  субсидия_МР  и  ГО'!L15/1000</f>
        <v>0</v>
      </c>
      <c r="AV18" s="216">
        <f>'[4]Прочая  субсидия_МР  и  ГО'!M15/1000</f>
        <v>0</v>
      </c>
      <c r="AW18" s="217">
        <f t="shared" si="3"/>
        <v>0</v>
      </c>
      <c r="AX18" s="217">
        <v>0</v>
      </c>
      <c r="AY18" s="216">
        <f>'[1]Исполнение  по  субсидии'!AM18</f>
        <v>0</v>
      </c>
      <c r="AZ18" s="216">
        <f>'[1]Исполнение  по  субсидии'!AN18</f>
        <v>0</v>
      </c>
      <c r="BA18" s="217">
        <f t="shared" si="4"/>
        <v>0</v>
      </c>
      <c r="BB18" s="217">
        <v>0</v>
      </c>
      <c r="BC18" s="216">
        <f>'[4]Проверочная  таблица'!SO20/1000</f>
        <v>0</v>
      </c>
      <c r="BD18" s="216">
        <f>'[4]Проверочная  таблица'!SU20/1000</f>
        <v>0</v>
      </c>
      <c r="BE18" s="217">
        <f t="shared" si="5"/>
        <v>0</v>
      </c>
      <c r="BF18" s="217">
        <v>0</v>
      </c>
      <c r="BG18" s="216">
        <f>'[4]Прочая  субсидия_МР  и  ГО'!N15/1000</f>
        <v>0</v>
      </c>
      <c r="BH18" s="216">
        <f>'[4]Прочая  субсидия_МР  и  ГО'!O15/1000</f>
        <v>0</v>
      </c>
      <c r="BI18" s="217">
        <f t="shared" si="19"/>
        <v>0</v>
      </c>
      <c r="BJ18" s="217">
        <v>0</v>
      </c>
      <c r="BK18" s="216">
        <f>'[4]Прочая  субсидия_МР  и  ГО'!P15/1000</f>
        <v>0</v>
      </c>
      <c r="BL18" s="216">
        <f>'[4]Прочая  субсидия_МР  и  ГО'!Q15/1000</f>
        <v>0</v>
      </c>
      <c r="BM18" s="217">
        <f t="shared" si="6"/>
        <v>0</v>
      </c>
      <c r="BN18" s="217">
        <v>58.636800000000001</v>
      </c>
      <c r="BO18" s="216">
        <f>'[4]Прочая  субсидия_МР  и  ГО'!R15/1000</f>
        <v>58.636800000000001</v>
      </c>
      <c r="BP18" s="216">
        <f>'[4]Прочая  субсидия_МР  и  ГО'!S15/1000</f>
        <v>58.636800000000001</v>
      </c>
      <c r="BQ18" s="217">
        <f t="shared" si="20"/>
        <v>100</v>
      </c>
      <c r="BR18" s="217"/>
      <c r="BS18" s="216">
        <f>'[4]Проверочная  таблица'!JJ20/1000</f>
        <v>0</v>
      </c>
      <c r="BT18" s="216">
        <f>'[4]Проверочная  таблица'!JM20/1000</f>
        <v>0</v>
      </c>
      <c r="BU18" s="217">
        <f t="shared" si="7"/>
        <v>0</v>
      </c>
      <c r="BV18" s="217">
        <v>0</v>
      </c>
      <c r="BW18" s="216">
        <f>('[4]Проверочная  таблица'!LT20+'[4]Проверочная  таблица'!LU20+'[4]Проверочная  таблица'!LL20+'[4]Проверочная  таблица'!LM20)/1000</f>
        <v>0</v>
      </c>
      <c r="BX18" s="216">
        <f>('[4]Проверочная  таблица'!LP20+'[4]Проверочная  таблица'!LQ20+'[4]Проверочная  таблица'!LX20+'[4]Проверочная  таблица'!LY20)/1000</f>
        <v>0</v>
      </c>
      <c r="BY18" s="217">
        <f t="shared" si="8"/>
        <v>0</v>
      </c>
      <c r="BZ18" s="217">
        <v>0</v>
      </c>
      <c r="CA18" s="216">
        <f>('[4]Проверочная  таблица'!MS20+'[4]Проверочная  таблица'!MT20)/1000</f>
        <v>0</v>
      </c>
      <c r="CB18" s="216">
        <f>('[4]Проверочная  таблица'!NA20+'[4]Проверочная  таблица'!NB20)/1000</f>
        <v>0</v>
      </c>
      <c r="CC18" s="217">
        <f t="shared" si="21"/>
        <v>0</v>
      </c>
      <c r="CD18" s="217">
        <v>0</v>
      </c>
      <c r="CE18" s="216">
        <f>'[4]Проверочная  таблица'!QN20/1000</f>
        <v>0</v>
      </c>
      <c r="CF18" s="216">
        <f>'[4]Проверочная  таблица'!QQ20/1000</f>
        <v>0</v>
      </c>
      <c r="CG18" s="217">
        <f t="shared" si="22"/>
        <v>0</v>
      </c>
      <c r="CH18" s="217">
        <v>0</v>
      </c>
      <c r="CI18" s="216">
        <f>('[4]Прочая  субсидия_МР  и  ГО'!T15+'[4]Прочая  субсидия_БП'!H15)/1000</f>
        <v>0</v>
      </c>
      <c r="CJ18" s="216">
        <f>('[4]Прочая  субсидия_МР  и  ГО'!U15+'[4]Прочая  субсидия_БП'!I15)/1000</f>
        <v>0</v>
      </c>
      <c r="CK18" s="217">
        <f t="shared" si="23"/>
        <v>0</v>
      </c>
      <c r="CL18" s="217"/>
      <c r="CM18" s="216">
        <f>('[4]Проверочная  таблица'!IT20+'[4]Проверочная  таблица'!IZ20)/1000</f>
        <v>0</v>
      </c>
      <c r="CN18" s="216">
        <f>('[4]Проверочная  таблица'!IW20+'[4]Проверочная  таблица'!JC20)/1000</f>
        <v>0</v>
      </c>
      <c r="CO18" s="217">
        <f t="shared" si="24"/>
        <v>0</v>
      </c>
      <c r="CP18" s="217">
        <v>0</v>
      </c>
      <c r="CQ18" s="216">
        <f>('[4]Проверочная  таблица'!JP20)/1000</f>
        <v>0</v>
      </c>
      <c r="CR18" s="216">
        <f>('[4]Проверочная  таблица'!JS20)/1000</f>
        <v>0</v>
      </c>
      <c r="CS18" s="217">
        <f t="shared" si="9"/>
        <v>0</v>
      </c>
      <c r="CT18" s="217">
        <v>83.077029999999993</v>
      </c>
      <c r="CU18" s="216">
        <f>('[4]Проверочная  таблица'!MV20+'[4]Проверочная  таблица'!MW20+'[4]Проверочная  таблица'!NG20+'[4]Проверочная  таблица'!NH20)/1000</f>
        <v>83.077029999999993</v>
      </c>
      <c r="CV18" s="216">
        <f>('[4]Проверочная  таблица'!NJ20+'[4]Проверочная  таблица'!NK20+'[4]Проверочная  таблица'!ND20+'[4]Проверочная  таблица'!NE20)/1000</f>
        <v>83.077029999999993</v>
      </c>
      <c r="CW18" s="217">
        <f t="shared" si="25"/>
        <v>100</v>
      </c>
      <c r="CX18" s="217">
        <v>0</v>
      </c>
      <c r="CY18" s="216">
        <f>('[4]Проверочная  таблица'!HV20+'[4]Проверочная  таблица'!IB20)/1000</f>
        <v>0</v>
      </c>
      <c r="CZ18" s="216">
        <f>('[4]Проверочная  таблица'!HY20+'[4]Проверочная  таблица'!IE20)/1000</f>
        <v>0</v>
      </c>
      <c r="DA18" s="217">
        <f t="shared" si="26"/>
        <v>0</v>
      </c>
      <c r="DB18" s="217">
        <v>0</v>
      </c>
      <c r="DC18" s="216">
        <f>('[4]Проверочная  таблица'!OG20+'[4]Проверочная  таблица'!OH20+'[4]Проверочная  таблица'!OO20+'[4]Проверочная  таблица'!OP20)/1000</f>
        <v>0</v>
      </c>
      <c r="DD18" s="216">
        <f>('[4]Проверочная  таблица'!OK20+'[4]Проверочная  таблица'!OL20+'[4]Проверочная  таблица'!OS20+'[4]Проверочная  таблица'!OT20)/1000</f>
        <v>0</v>
      </c>
      <c r="DE18" s="217">
        <f t="shared" si="27"/>
        <v>0</v>
      </c>
      <c r="DF18" s="217">
        <v>9893.3290199999992</v>
      </c>
      <c r="DG18" s="216">
        <f>('[4]Проверочная  таблица'!OI20+'[4]Проверочная  таблица'!OQ20)/1000</f>
        <v>9893.3290199999992</v>
      </c>
      <c r="DH18" s="216">
        <f>('[4]Проверочная  таблица'!OM20+'[4]Проверочная  таблица'!OU20)/1000</f>
        <v>9893.3290199999992</v>
      </c>
      <c r="DI18" s="217">
        <f t="shared" si="28"/>
        <v>100</v>
      </c>
      <c r="DJ18" s="217">
        <v>0</v>
      </c>
      <c r="DK18" s="216">
        <f>'[4]Проверочная  таблица'!EZ20/1000</f>
        <v>0</v>
      </c>
      <c r="DL18" s="216">
        <f>'[4]Проверочная  таблица'!FC20/1000</f>
        <v>0</v>
      </c>
      <c r="DM18" s="217">
        <f t="shared" si="29"/>
        <v>0</v>
      </c>
      <c r="DN18" s="217"/>
      <c r="DO18" s="216">
        <f>'[4]Проверочная  таблица'!CG20/1000</f>
        <v>0</v>
      </c>
      <c r="DP18" s="216">
        <f>'[4]Проверочная  таблица'!CJ20/1000</f>
        <v>0</v>
      </c>
      <c r="DQ18" s="217">
        <f t="shared" si="30"/>
        <v>0</v>
      </c>
      <c r="DR18" s="217"/>
      <c r="DS18" s="216">
        <f>'[4]Проверочная  таблица'!CH20/1000</f>
        <v>0</v>
      </c>
      <c r="DT18" s="216">
        <f>'[4]Проверочная  таблица'!CK20/1000</f>
        <v>0</v>
      </c>
      <c r="DU18" s="217">
        <f t="shared" si="31"/>
        <v>0</v>
      </c>
      <c r="DV18" s="217"/>
      <c r="DW18" s="216">
        <f>'[4]Проверочная  таблица'!CU20/1000</f>
        <v>0</v>
      </c>
      <c r="DX18" s="216">
        <f>'[4]Проверочная  таблица'!CX20/1000</f>
        <v>0</v>
      </c>
      <c r="DY18" s="217">
        <f t="shared" si="32"/>
        <v>0</v>
      </c>
      <c r="DZ18" s="217"/>
      <c r="EA18" s="216">
        <f>'[4]Проверочная  таблица'!CV20/1000</f>
        <v>0</v>
      </c>
      <c r="EB18" s="216">
        <f>'[4]Проверочная  таблица'!CY20/1000</f>
        <v>0</v>
      </c>
      <c r="EC18" s="217">
        <f t="shared" si="33"/>
        <v>0</v>
      </c>
      <c r="ED18" s="217">
        <v>0</v>
      </c>
      <c r="EE18" s="216">
        <f>'[4]Прочая  субсидия_МР  и  ГО'!V15/1000</f>
        <v>0</v>
      </c>
      <c r="EF18" s="216">
        <f>'[4]Прочая  субсидия_МР  и  ГО'!W15/1000</f>
        <v>0</v>
      </c>
      <c r="EG18" s="217">
        <f t="shared" si="34"/>
        <v>0</v>
      </c>
      <c r="EH18" s="217">
        <v>37600</v>
      </c>
      <c r="EI18" s="216">
        <f>'[4]Проверочная  таблица'!BC20/1000</f>
        <v>46638.015740000003</v>
      </c>
      <c r="EJ18" s="216">
        <f>'[4]Проверочная  таблица'!BF20/1000</f>
        <v>37456.924619999998</v>
      </c>
      <c r="EK18" s="217">
        <f t="shared" si="35"/>
        <v>80.314147215903816</v>
      </c>
      <c r="EL18" s="217"/>
      <c r="EM18" s="216">
        <f>'[4]Прочая  субсидия_МР  и  ГО'!X15/1000</f>
        <v>0</v>
      </c>
      <c r="EN18" s="216">
        <f>'[4]Прочая  субсидия_МР  и  ГО'!Y15/1000</f>
        <v>0</v>
      </c>
      <c r="EO18" s="217">
        <f t="shared" si="36"/>
        <v>0</v>
      </c>
      <c r="EP18" s="217"/>
      <c r="EQ18" s="216">
        <f>'[4]Прочая  субсидия_МР  и  ГО'!Z15/1000</f>
        <v>0</v>
      </c>
      <c r="ER18" s="216">
        <f>'[4]Прочая  субсидия_МР  и  ГО'!AA15/1000</f>
        <v>0</v>
      </c>
      <c r="ES18" s="217">
        <f t="shared" si="37"/>
        <v>0</v>
      </c>
      <c r="ET18" s="217">
        <v>18809.400000000001</v>
      </c>
      <c r="EU18" s="216">
        <f>'[4]Прочая  субсидия_МР  и  ГО'!AB15/1000</f>
        <v>23359.4</v>
      </c>
      <c r="EV18" s="216">
        <f>'[4]Прочая  субсидия_МР  и  ГО'!AC15/1000</f>
        <v>23359.4</v>
      </c>
      <c r="EW18" s="217">
        <f t="shared" si="38"/>
        <v>100</v>
      </c>
      <c r="EX18" s="217">
        <v>0</v>
      </c>
      <c r="EY18" s="216">
        <f>('[4]Проверочная  таблица'!TU20+'[4]Проверочная  таблица'!TV20+'[4]Проверочная  таблица'!TG20+'[4]Проверочная  таблица'!TH20)/1000</f>
        <v>0</v>
      </c>
      <c r="EZ18" s="216">
        <f>('[4]Проверочная  таблица'!UB20+'[4]Проверочная  таблица'!UC20+'[4]Проверочная  таблица'!TN20+'[4]Проверочная  таблица'!TO20)/1000</f>
        <v>0</v>
      </c>
      <c r="FA18" s="217">
        <f t="shared" si="39"/>
        <v>0</v>
      </c>
      <c r="FB18" s="217"/>
      <c r="FC18" s="216">
        <f>('[4]Проверочная  таблица'!TI18+'[4]Проверочная  таблица'!TJ18+'[4]Проверочная  таблица'!TW18+'[4]Проверочная  таблица'!TX18)/1000</f>
        <v>0</v>
      </c>
      <c r="FD18" s="216">
        <f>('[4]Проверочная  таблица'!UD18+'[4]Проверочная  таблица'!UE18+'[4]Проверочная  таблица'!TP18+'[4]Проверочная  таблица'!TQ18)/1000</f>
        <v>0</v>
      </c>
      <c r="FE18" s="217">
        <f t="shared" si="40"/>
        <v>0</v>
      </c>
      <c r="FF18" s="217">
        <v>1995</v>
      </c>
      <c r="FG18" s="216">
        <f>('[4]Проверочная  таблица'!PW20+'[4]Проверочная  таблица'!PX20+'[4]Проверочная  таблица'!PM20+'[4]Проверочная  таблица'!PN20)/1000</f>
        <v>1481.9963500000001</v>
      </c>
      <c r="FH18" s="216">
        <f>('[4]Проверочная  таблица'!PZ20+'[4]Проверочная  таблица'!QA20+'[4]Проверочная  таблица'!PR20+'[4]Проверочная  таблица'!PS20)/1000</f>
        <v>1481.9963500000001</v>
      </c>
      <c r="FI18" s="217">
        <f t="shared" si="41"/>
        <v>100</v>
      </c>
      <c r="FJ18" s="217"/>
      <c r="FK18" s="216">
        <f>('[4]Проверочная  таблица'!GJ20+'[4]Проверочная  таблица'!GP20)/1000</f>
        <v>0</v>
      </c>
      <c r="FL18" s="216">
        <f>('[4]Проверочная  таблица'!GM20+'[4]Проверочная  таблица'!GS20)/1000</f>
        <v>0</v>
      </c>
      <c r="FM18" s="217">
        <f t="shared" si="42"/>
        <v>0</v>
      </c>
      <c r="FN18" s="217">
        <v>0</v>
      </c>
      <c r="FO18" s="216">
        <f>('[4]Проверочная  таблица'!TY20+'[4]Проверочная  таблица'!TZ20+'[4]Проверочная  таблица'!TK20+'[4]Проверочная  таблица'!TL20)/1000</f>
        <v>0</v>
      </c>
      <c r="FP18" s="216">
        <f>('[4]Проверочная  таблица'!UF20+'[4]Проверочная  таблица'!UG20+'[4]Проверочная  таблица'!TR20+'[4]Проверочная  таблица'!TS20)/1000</f>
        <v>0</v>
      </c>
      <c r="FQ18" s="217">
        <f t="shared" si="43"/>
        <v>0</v>
      </c>
      <c r="FR18" s="217">
        <v>0</v>
      </c>
      <c r="FS18" s="216">
        <f>('[4]Проверочная  таблица'!HA20+'[4]Проверочная  таблица'!HB20)/1000</f>
        <v>0</v>
      </c>
      <c r="FT18" s="216">
        <f>('[4]Проверочная  таблица'!HE20+'[4]Проверочная  таблица'!HF20)/1000</f>
        <v>0</v>
      </c>
      <c r="FU18" s="217">
        <f t="shared" si="44"/>
        <v>0</v>
      </c>
      <c r="FV18" s="217">
        <v>0</v>
      </c>
      <c r="FW18" s="216">
        <f>('[4]Проверочная  таблица'!HC20+'[4]Проверочная  таблица'!HI20)/1000</f>
        <v>0</v>
      </c>
      <c r="FX18" s="216">
        <f>('[4]Проверочная  таблица'!HG20+'[4]Проверочная  таблица'!HK20)/1000</f>
        <v>0</v>
      </c>
      <c r="FY18" s="217">
        <f t="shared" si="45"/>
        <v>0</v>
      </c>
      <c r="FZ18" s="217">
        <v>0</v>
      </c>
      <c r="GA18" s="216">
        <f>'[4]Проверочная  таблица'!HP20/1000</f>
        <v>0</v>
      </c>
      <c r="GB18" s="216">
        <f>'[4]Проверочная  таблица'!HS20/1000</f>
        <v>0</v>
      </c>
      <c r="GC18" s="217">
        <f t="shared" si="46"/>
        <v>0</v>
      </c>
      <c r="GD18" s="217">
        <v>0</v>
      </c>
      <c r="GE18" s="216">
        <f>('[4]Проверочная  таблица'!BM20+'[4]Проверочная  таблица'!BQ20)/1000</f>
        <v>77482.34</v>
      </c>
      <c r="GF18" s="216">
        <f>('[4]Проверочная  таблица'!BO20+'[4]Проверочная  таблица'!BS20)/1000</f>
        <v>10094.561300000001</v>
      </c>
      <c r="GG18" s="217">
        <f t="shared" si="47"/>
        <v>13.028209137720934</v>
      </c>
      <c r="GH18" s="217">
        <v>28930.096879999997</v>
      </c>
      <c r="GI18" s="216">
        <f>('[4]Прочая  субсидия_МР  и  ГО'!AD15+'[4]Прочая  субсидия_БП'!N15)/1000</f>
        <v>28930.096879999997</v>
      </c>
      <c r="GJ18" s="216">
        <f>('[4]Прочая  субсидия_МР  и  ГО'!AE15+'[4]Прочая  субсидия_БП'!O15)/1000</f>
        <v>28930.096879999997</v>
      </c>
      <c r="GK18" s="217">
        <f t="shared" si="48"/>
        <v>100</v>
      </c>
      <c r="GL18" s="217">
        <v>0</v>
      </c>
      <c r="GM18" s="216">
        <f>('[4]Прочая  субсидия_МР  и  ГО'!AF15)/1000</f>
        <v>0</v>
      </c>
      <c r="GN18" s="216">
        <f>('[4]Прочая  субсидия_МР  и  ГО'!AG15)/1000</f>
        <v>0</v>
      </c>
      <c r="GO18" s="217">
        <f t="shared" si="49"/>
        <v>0</v>
      </c>
      <c r="GP18" s="217"/>
      <c r="GQ18" s="216">
        <f>('[4]Проверочная  таблица'!DA20+'[4]Проверочная  таблица'!DB20)/1000</f>
        <v>0</v>
      </c>
      <c r="GR18" s="216">
        <f>('[4]Проверочная  таблица'!DH20+'[4]Проверочная  таблица'!DI20)/1000</f>
        <v>0</v>
      </c>
      <c r="GS18" s="217">
        <f t="shared" si="50"/>
        <v>0</v>
      </c>
      <c r="GT18" s="217">
        <v>0</v>
      </c>
      <c r="GU18" s="216">
        <f>('[4]Проверочная  таблица'!DC20+'[4]Проверочная  таблица'!DD20+'[4]Проверочная  таблица'!DO20+'[4]Проверочная  таблица'!DP20)/1000</f>
        <v>0</v>
      </c>
      <c r="GV18" s="216">
        <f>('[4]Проверочная  таблица'!DJ20+'[4]Проверочная  таблица'!DK20+'[4]Проверочная  таблица'!DR20+'[4]Проверочная  таблица'!DS20)/1000</f>
        <v>0</v>
      </c>
      <c r="GW18" s="217">
        <f t="shared" si="51"/>
        <v>0</v>
      </c>
      <c r="GX18" s="217">
        <v>0</v>
      </c>
      <c r="GY18" s="216">
        <f>('[4]Проверочная  таблица'!DE20+'[4]Проверочная  таблица'!DF20)/1000</f>
        <v>0</v>
      </c>
      <c r="GZ18" s="216">
        <f>('[4]Проверочная  таблица'!DL20+'[4]Проверочная  таблица'!DM20)/1000</f>
        <v>0</v>
      </c>
      <c r="HA18" s="217">
        <f t="shared" si="10"/>
        <v>0</v>
      </c>
      <c r="HB18" s="217"/>
      <c r="HC18" s="216">
        <f>('[4]Проверочная  таблица'!BD20+'[4]Проверочная  таблица'!BI20+'[4]Прочая  субсидия_МР  и  ГО'!AH15+'[4]Прочая  субсидия_БП'!Z15)/1000</f>
        <v>0</v>
      </c>
      <c r="HD18" s="216">
        <f>('[4]Проверочная  таблица'!BG20+'[4]Проверочная  таблица'!BK20+'[4]Прочая  субсидия_МР  и  ГО'!AI15+'[4]Прочая  субсидия_БП'!AA15)/1000</f>
        <v>0</v>
      </c>
      <c r="HE18" s="217">
        <f t="shared" si="52"/>
        <v>0</v>
      </c>
      <c r="HF18" s="217">
        <v>3412.2</v>
      </c>
      <c r="HG18" s="216">
        <f>('[4]Прочая  субсидия_МР  и  ГО'!AJ15+'[4]Прочая  субсидия_БП'!AF15)/1000</f>
        <v>0</v>
      </c>
      <c r="HH18" s="216">
        <f>('[4]Прочая  субсидия_МР  и  ГО'!AK15+'[4]Прочая  субсидия_БП'!AG15)/1000</f>
        <v>0</v>
      </c>
      <c r="HI18" s="217">
        <f t="shared" si="53"/>
        <v>0</v>
      </c>
      <c r="HJ18" s="217">
        <v>0</v>
      </c>
      <c r="HK18" s="216">
        <f>('[4]Прочая  субсидия_МР  и  ГО'!AL15)/1000</f>
        <v>0</v>
      </c>
      <c r="HL18" s="216">
        <f>('[4]Прочая  субсидия_МР  и  ГО'!AM15)/1000</f>
        <v>0</v>
      </c>
      <c r="HM18" s="217">
        <f t="shared" si="54"/>
        <v>0</v>
      </c>
      <c r="HN18" s="217"/>
      <c r="HO18" s="216">
        <f>('[4]Прочая  субсидия_МР  и  ГО'!AN15+'[4]Прочая  субсидия_БП'!AL15)/1000</f>
        <v>0</v>
      </c>
      <c r="HP18" s="216">
        <f>('[4]Прочая  субсидия_МР  и  ГО'!AO15+'[4]Прочая  субсидия_БП'!AM15)/1000</f>
        <v>0</v>
      </c>
      <c r="HQ18" s="217">
        <f t="shared" si="55"/>
        <v>0</v>
      </c>
      <c r="HR18" s="217">
        <v>0</v>
      </c>
      <c r="HS18" s="216">
        <f>('[4]Прочая  субсидия_МР  и  ГО'!AP15+'[4]Прочая  субсидия_БП'!AR15)/1000</f>
        <v>700</v>
      </c>
      <c r="HT18" s="216">
        <f>('[4]Прочая  субсидия_МР  и  ГО'!AQ15+'[4]Прочая  субсидия_БП'!AS15)/1000</f>
        <v>700</v>
      </c>
      <c r="HU18" s="217">
        <f t="shared" si="56"/>
        <v>100</v>
      </c>
      <c r="HV18" s="217">
        <v>0</v>
      </c>
      <c r="HW18" s="216">
        <f>'[4]Прочая  субсидия_МР  и  ГО'!AR15/1000</f>
        <v>0</v>
      </c>
      <c r="HX18" s="216">
        <f>'[4]Прочая  субсидия_МР  и  ГО'!AS15/1000</f>
        <v>0</v>
      </c>
      <c r="HY18" s="217">
        <f t="shared" si="57"/>
        <v>0</v>
      </c>
      <c r="HZ18" s="217">
        <v>2799.9647999999997</v>
      </c>
      <c r="IA18" s="216">
        <f>'[4]Прочая  субсидия_МР  и  ГО'!AT15/1000</f>
        <v>4115.3702299999995</v>
      </c>
      <c r="IB18" s="216">
        <f>'[4]Прочая  субсидия_МР  и  ГО'!AU15/1000</f>
        <v>4115.3702299999995</v>
      </c>
      <c r="IC18" s="217">
        <f t="shared" si="58"/>
        <v>100</v>
      </c>
      <c r="ID18" s="217">
        <v>714.62781000000007</v>
      </c>
      <c r="IE18" s="216">
        <f>'[4]Прочая  субсидия_МР  и  ГО'!AV15/1000</f>
        <v>713.48315000000002</v>
      </c>
      <c r="IF18" s="216">
        <f>'[4]Прочая  субсидия_МР  и  ГО'!AW15/1000</f>
        <v>713.48315000000002</v>
      </c>
      <c r="IG18" s="217">
        <f t="shared" si="59"/>
        <v>100</v>
      </c>
      <c r="IH18" s="217"/>
      <c r="II18" s="216">
        <f>('[4]Проверочная  таблица'!RY20+'[4]Проверочная  таблица'!RZ20+'[4]Проверочная  таблица'!SE20+'[4]Проверочная  таблица'!SF20)/1000</f>
        <v>0</v>
      </c>
      <c r="IJ18" s="216">
        <f>('[4]Проверочная  таблица'!SB20+'[4]Проверочная  таблица'!SC20+'[4]Проверочная  таблица'!SH20+'[4]Проверочная  таблица'!SI20)/1000</f>
        <v>0</v>
      </c>
      <c r="IK18" s="217">
        <f t="shared" si="60"/>
        <v>0</v>
      </c>
      <c r="IL18" s="217">
        <v>399.89</v>
      </c>
      <c r="IM18" s="216">
        <f>'[4]Прочая  субсидия_МР  и  ГО'!AX15/1000</f>
        <v>399.89</v>
      </c>
      <c r="IN18" s="216">
        <f>'[4]Прочая  субсидия_МР  и  ГО'!AY15/1000</f>
        <v>399.89</v>
      </c>
      <c r="IO18" s="217">
        <f t="shared" si="61"/>
        <v>100</v>
      </c>
      <c r="IP18" s="217">
        <v>103.89</v>
      </c>
      <c r="IQ18" s="216">
        <f>('[4]Проверочная  таблица'!KU20+'[4]Проверочная  таблица'!KV20)/1000</f>
        <v>103.89</v>
      </c>
      <c r="IR18" s="216">
        <f>('[4]Проверочная  таблица'!KX20+'[4]Проверочная  таблица'!KY20)/1000</f>
        <v>103.89</v>
      </c>
      <c r="IS18" s="217">
        <f t="shared" si="62"/>
        <v>100</v>
      </c>
      <c r="IT18" s="217">
        <v>506.7817</v>
      </c>
      <c r="IU18" s="216">
        <f>('[4]Прочая  субсидия_БП'!AX15+'[4]Прочая  субсидия_МР  и  ГО'!AZ15)/1000</f>
        <v>506.7817</v>
      </c>
      <c r="IV18" s="216">
        <f>('[4]Прочая  субсидия_БП'!AY15+'[4]Прочая  субсидия_МР  и  ГО'!BA15)/1000</f>
        <v>506.7817</v>
      </c>
      <c r="IW18" s="217">
        <f t="shared" si="63"/>
        <v>100</v>
      </c>
      <c r="IX18" s="217">
        <v>78.716200000000001</v>
      </c>
      <c r="IY18" s="216">
        <f>'[4]Прочая  субсидия_МР  и  ГО'!BB15/1000</f>
        <v>78.716200000000001</v>
      </c>
      <c r="IZ18" s="216">
        <f>'[4]Прочая  субсидия_МР  и  ГО'!BC15/1000</f>
        <v>78.716200000000001</v>
      </c>
      <c r="JA18" s="217">
        <f t="shared" si="64"/>
        <v>100</v>
      </c>
      <c r="JB18" s="217">
        <v>0</v>
      </c>
      <c r="JC18" s="216">
        <f>('[4]Прочая  субсидия_МР  и  ГО'!BD15+'[4]Прочая  субсидия_БП'!BE15)/1000</f>
        <v>0</v>
      </c>
      <c r="JD18" s="216">
        <f>('[4]Прочая  субсидия_МР  и  ГО'!BE15+'[4]Прочая  субсидия_БП'!BF15)/1000</f>
        <v>0</v>
      </c>
      <c r="JE18" s="217">
        <f t="shared" si="65"/>
        <v>0</v>
      </c>
      <c r="JF18" s="217">
        <v>423.43276000000003</v>
      </c>
      <c r="JG18" s="216">
        <f>('[4]Проверочная  таблица'!FG20+'[4]Проверочная  таблица'!FH20+'[4]Проверочная  таблица'!FM20+'[4]Проверочная  таблица'!FN20)/1000</f>
        <v>423.43276000000003</v>
      </c>
      <c r="JH18" s="216">
        <f>('[4]Проверочная  таблица'!FJ20+'[4]Проверочная  таблица'!FK20+'[4]Проверочная  таблица'!FP20+'[4]Проверочная  таблица'!FQ20)/1000</f>
        <v>423.43276000000003</v>
      </c>
      <c r="JI18" s="217">
        <f t="shared" si="66"/>
        <v>100</v>
      </c>
      <c r="JJ18" s="217">
        <v>109.12728</v>
      </c>
      <c r="JK18" s="216">
        <f>('[4]Прочая  субсидия_МР  и  ГО'!BF15+'[4]Прочая  субсидия_БП'!BK15)/1000</f>
        <v>109.12728</v>
      </c>
      <c r="JL18" s="216">
        <f>('[4]Прочая  субсидия_МР  и  ГО'!BG15+'[4]Прочая  субсидия_БП'!BL15)/1000</f>
        <v>109.12728</v>
      </c>
      <c r="JM18" s="217">
        <f t="shared" si="67"/>
        <v>100</v>
      </c>
    </row>
    <row r="19" spans="1:273" s="181" customFormat="1" ht="21.75" customHeight="1" thickBot="1" x14ac:dyDescent="0.3">
      <c r="A19" s="220" t="s">
        <v>18</v>
      </c>
      <c r="B19" s="221">
        <f t="shared" si="11"/>
        <v>54867.405659999997</v>
      </c>
      <c r="C19" s="221">
        <f t="shared" si="11"/>
        <v>118053.23959999999</v>
      </c>
      <c r="D19" s="221">
        <f t="shared" si="11"/>
        <v>117534.04475</v>
      </c>
      <c r="E19" s="213" t="e">
        <f>M19+Q19+#REF!+#REF!+#REF!+U19+Y19+AG19+#REF!+#REF!+AO19+BA19+HY19+BI19+BM19+AS19+BQ19+#REF!+BY19+#REF!+CG19+#REF!+#REF!+CC19+#REF!+#REF!+CK19+#REF!+#REF!+CS19+#REF!+CW19+DA19+DE19+DI19+#REF!+#REF!+DM19+DY19+EG19+EK19+EW19+FA19+#REF!+FI19+FQ19+FU19+GC19+GG19+GK19+GO19+GS19+GW19+HA19+#REF!+HE19+HI19+HM19+#REF!+HU19+IC19+IG19+IK19+IW19+JA19+JI19+JM19</f>
        <v>#REF!</v>
      </c>
      <c r="F19" s="214" t="e">
        <f>O19+#REF!+#REF!+#REF!+S19+W19+AE19+#REF!+#REF!+AM19+AY19+HW19+BG19+BK19+AQ19+BO19+#REF!+BW19+#REF!+CE19+#REF!+#REF!+CA19+#REF!+#REF!+CI19+#REF!+#REF!+CQ19+#REF!+CU19+CY19+DC19+DG19+#REF!+#REF!+DK19+DW19+EE19+EI19+EU19+EY19+#REF!+FG19+FO19+FS19+GA19+GE19+GI19+GM19+GQ19+GU19+GY19+#REF!+HC19+HG19+HK19+#REF!+HS19+IA19+IE19+II19+IU19+IY19+JG19+JK19+JC19</f>
        <v>#REF!</v>
      </c>
      <c r="G19" s="214" t="e">
        <f>P19+#REF!+#REF!+#REF!+T19+X19+AF19+#REF!+#REF!+AN19+AZ19+HX19+BH19+BL19+AR19+BP19+#REF!+BX19+#REF!+CF19+#REF!+#REF!+CB19+#REF!+#REF!+CJ19+#REF!+#REF!+CR19+#REF!+CV19+CZ19+DD19+DH19+#REF!+#REF!+DL19+DX19+EF19+EJ19+EV19+EZ19+#REF!+FH19+FP19+FT19+GB19+GF19+GJ19+GN19+GR19+GV19+GZ19+#REF!+HD19+HH19+HL19+#REF!+HT19+IB19+IF19+IJ19+IV19+IZ19+JH19+JL19+JD19</f>
        <v>#REF!</v>
      </c>
      <c r="H19" s="214" t="e">
        <f>Q19+#REF!+#REF!+#REF!+U19+Y19+AG19+#REF!+#REF!+AO19+BA19+HY19+BI19+BM19+AS19+BQ19+#REF!+BY19+#REF!+CG19+#REF!+#REF!+CC19+#REF!+#REF!+CK19+#REF!+#REF!+CS19+#REF!+CW19+DA19+DE19+DI19+#REF!+#REF!+DM19+DY19+EG19+EK19+EW19+FA19+#REF!+FI19+FQ19+FU19+GC19+GG19+GK19+GO19+GS19+GW19+HA19+#REF!+HE19+HI19+HM19+#REF!+HU19+IC19+IG19+IK19+IW19+JA19+JI19+JM19+#REF!</f>
        <v>#REF!</v>
      </c>
      <c r="I19" s="215">
        <f t="shared" si="0"/>
        <v>99.560202793452206</v>
      </c>
      <c r="J19" s="217">
        <v>0</v>
      </c>
      <c r="K19" s="216">
        <f>'[4]Проверочная  таблица'!DY21/1000</f>
        <v>0</v>
      </c>
      <c r="L19" s="216">
        <f>'[4]Проверочная  таблица'!EC21/1000</f>
        <v>0</v>
      </c>
      <c r="M19" s="217">
        <f t="shared" si="12"/>
        <v>0</v>
      </c>
      <c r="N19" s="217">
        <v>0</v>
      </c>
      <c r="O19" s="218">
        <f>'[4]Проверочная  таблица'!DZ21/1000</f>
        <v>0</v>
      </c>
      <c r="P19" s="216">
        <f>'[4]Проверочная  таблица'!ED21/1000</f>
        <v>0</v>
      </c>
      <c r="Q19" s="217">
        <f t="shared" si="13"/>
        <v>0</v>
      </c>
      <c r="R19" s="217"/>
      <c r="S19" s="216">
        <f>'[4]Проверочная  таблица'!SZ21/1000</f>
        <v>0</v>
      </c>
      <c r="T19" s="216">
        <f>'[4]Проверочная  таблица'!TC21/1000</f>
        <v>0</v>
      </c>
      <c r="U19" s="217">
        <f t="shared" si="1"/>
        <v>0</v>
      </c>
      <c r="V19" s="217">
        <v>211.63329000000002</v>
      </c>
      <c r="W19" s="216">
        <f>('[4]Прочая  субсидия_МР  и  ГО'!F16)/1000</f>
        <v>211.63329000000002</v>
      </c>
      <c r="X19" s="216">
        <f>('[4]Прочая  субсидия_МР  и  ГО'!G16)/1000</f>
        <v>207.66735</v>
      </c>
      <c r="Y19" s="217">
        <f t="shared" si="14"/>
        <v>98.126032062347079</v>
      </c>
      <c r="Z19" s="217">
        <v>476.8</v>
      </c>
      <c r="AA19" s="216">
        <f>'[4]Прочая  субсидия_МР  и  ГО'!H16/1000</f>
        <v>476.8</v>
      </c>
      <c r="AB19" s="216">
        <f>'[4]Прочая  субсидия_МР  и  ГО'!I16/1000</f>
        <v>476.8</v>
      </c>
      <c r="AC19" s="217">
        <f t="shared" si="15"/>
        <v>100</v>
      </c>
      <c r="AD19" s="217">
        <v>0</v>
      </c>
      <c r="AE19" s="216">
        <f>('[4]Проверочная  таблица'!ET21+'[4]Проверочная  таблица'!EU21)/1000</f>
        <v>0</v>
      </c>
      <c r="AF19" s="216">
        <f>('[4]Проверочная  таблица'!EX21+'[4]Проверочная  таблица'!EY21)/1000</f>
        <v>0</v>
      </c>
      <c r="AG19" s="217">
        <f t="shared" si="16"/>
        <v>0</v>
      </c>
      <c r="AH19" s="217">
        <v>0</v>
      </c>
      <c r="AI19" s="216">
        <f>'[4]Проверочная  таблица'!ES21/1000</f>
        <v>0</v>
      </c>
      <c r="AJ19" s="216">
        <f>'[4]Проверочная  таблица'!EW21/1000</f>
        <v>0</v>
      </c>
      <c r="AK19" s="217">
        <f t="shared" si="17"/>
        <v>0</v>
      </c>
      <c r="AL19" s="217">
        <v>0</v>
      </c>
      <c r="AM19" s="216">
        <f>'[4]Проверочная  таблица'!EF21/1000</f>
        <v>0</v>
      </c>
      <c r="AN19" s="216">
        <f>'[4]Проверочная  таблица'!EI21/1000</f>
        <v>0</v>
      </c>
      <c r="AO19" s="217">
        <f t="shared" si="18"/>
        <v>0</v>
      </c>
      <c r="AP19" s="217">
        <v>0</v>
      </c>
      <c r="AQ19" s="216">
        <f>'[4]Прочая  субсидия_МР  и  ГО'!J16/1000</f>
        <v>0</v>
      </c>
      <c r="AR19" s="216">
        <f>'[4]Прочая  субсидия_МР  и  ГО'!K16/1000</f>
        <v>0</v>
      </c>
      <c r="AS19" s="217">
        <f t="shared" si="2"/>
        <v>0</v>
      </c>
      <c r="AT19" s="217"/>
      <c r="AU19" s="216">
        <f>'[4]Прочая  субсидия_МР  и  ГО'!L16/1000</f>
        <v>0</v>
      </c>
      <c r="AV19" s="216">
        <f>'[4]Прочая  субсидия_МР  и  ГО'!M16/1000</f>
        <v>0</v>
      </c>
      <c r="AW19" s="217">
        <f t="shared" si="3"/>
        <v>0</v>
      </c>
      <c r="AX19" s="217">
        <v>0</v>
      </c>
      <c r="AY19" s="216">
        <f>'[1]Исполнение  по  субсидии'!AM19</f>
        <v>0</v>
      </c>
      <c r="AZ19" s="216">
        <f>'[1]Исполнение  по  субсидии'!AN19</f>
        <v>0</v>
      </c>
      <c r="BA19" s="217">
        <f t="shared" si="4"/>
        <v>0</v>
      </c>
      <c r="BB19" s="217">
        <v>0</v>
      </c>
      <c r="BC19" s="216">
        <f>'[4]Проверочная  таблица'!SO21/1000</f>
        <v>0</v>
      </c>
      <c r="BD19" s="216">
        <f>'[4]Проверочная  таблица'!SU21/1000</f>
        <v>0</v>
      </c>
      <c r="BE19" s="217">
        <f t="shared" si="5"/>
        <v>0</v>
      </c>
      <c r="BF19" s="217">
        <v>3666.1008199999997</v>
      </c>
      <c r="BG19" s="216">
        <f>'[4]Прочая  субсидия_МР  и  ГО'!N16/1000</f>
        <v>0</v>
      </c>
      <c r="BH19" s="216">
        <f>'[4]Прочая  субсидия_МР  и  ГО'!O16/1000</f>
        <v>0</v>
      </c>
      <c r="BI19" s="217">
        <f t="shared" si="19"/>
        <v>0</v>
      </c>
      <c r="BJ19" s="217">
        <v>0</v>
      </c>
      <c r="BK19" s="216">
        <f>'[4]Прочая  субсидия_МР  и  ГО'!P16/1000</f>
        <v>0</v>
      </c>
      <c r="BL19" s="216">
        <f>'[4]Прочая  субсидия_МР  и  ГО'!Q16/1000</f>
        <v>0</v>
      </c>
      <c r="BM19" s="217">
        <f t="shared" si="6"/>
        <v>0</v>
      </c>
      <c r="BN19" s="217">
        <v>200.46076000000002</v>
      </c>
      <c r="BO19" s="216">
        <f>'[4]Прочая  субсидия_МР  и  ГО'!R16/1000</f>
        <v>200.46076000000002</v>
      </c>
      <c r="BP19" s="216">
        <f>'[4]Прочая  субсидия_МР  и  ГО'!S16/1000</f>
        <v>200.46076000000002</v>
      </c>
      <c r="BQ19" s="217">
        <f t="shared" si="20"/>
        <v>100</v>
      </c>
      <c r="BR19" s="217"/>
      <c r="BS19" s="216">
        <f>'[4]Проверочная  таблица'!JJ21/1000</f>
        <v>0</v>
      </c>
      <c r="BT19" s="216">
        <f>'[4]Проверочная  таблица'!JM21/1000</f>
        <v>0</v>
      </c>
      <c r="BU19" s="217">
        <f t="shared" si="7"/>
        <v>0</v>
      </c>
      <c r="BV19" s="217">
        <v>0</v>
      </c>
      <c r="BW19" s="216">
        <f>('[4]Проверочная  таблица'!LT21+'[4]Проверочная  таблица'!LU21+'[4]Проверочная  таблица'!LL21+'[4]Проверочная  таблица'!LM21)/1000</f>
        <v>0</v>
      </c>
      <c r="BX19" s="216">
        <f>('[4]Проверочная  таблица'!LP21+'[4]Проверочная  таблица'!LQ21+'[4]Проверочная  таблица'!LX21+'[4]Проверочная  таблица'!LY21)/1000</f>
        <v>0</v>
      </c>
      <c r="BY19" s="217">
        <f t="shared" si="8"/>
        <v>0</v>
      </c>
      <c r="BZ19" s="217">
        <v>0</v>
      </c>
      <c r="CA19" s="216">
        <f>('[4]Проверочная  таблица'!MS21+'[4]Проверочная  таблица'!MT21)/1000</f>
        <v>0</v>
      </c>
      <c r="CB19" s="216">
        <f>('[4]Проверочная  таблица'!NA21+'[4]Проверочная  таблица'!NB21)/1000</f>
        <v>0</v>
      </c>
      <c r="CC19" s="217">
        <f t="shared" si="21"/>
        <v>0</v>
      </c>
      <c r="CD19" s="217">
        <v>0</v>
      </c>
      <c r="CE19" s="216">
        <f>'[4]Проверочная  таблица'!QN21/1000</f>
        <v>0</v>
      </c>
      <c r="CF19" s="216">
        <f>'[4]Проверочная  таблица'!QQ21/1000</f>
        <v>0</v>
      </c>
      <c r="CG19" s="217">
        <f t="shared" si="22"/>
        <v>0</v>
      </c>
      <c r="CH19" s="217">
        <v>12.173909999999999</v>
      </c>
      <c r="CI19" s="216">
        <f>('[4]Прочая  субсидия_МР  и  ГО'!T16+'[4]Прочая  субсидия_БП'!H16)/1000</f>
        <v>12.173909999999999</v>
      </c>
      <c r="CJ19" s="216">
        <f>('[4]Прочая  субсидия_МР  и  ГО'!U16+'[4]Прочая  субсидия_БП'!I16)/1000</f>
        <v>12.173909999999999</v>
      </c>
      <c r="CK19" s="217">
        <f t="shared" si="23"/>
        <v>100</v>
      </c>
      <c r="CL19" s="217"/>
      <c r="CM19" s="216">
        <f>('[4]Проверочная  таблица'!IT21+'[4]Проверочная  таблица'!IZ21)/1000</f>
        <v>0</v>
      </c>
      <c r="CN19" s="216">
        <f>('[4]Проверочная  таблица'!IW21+'[4]Проверочная  таблица'!JC21)/1000</f>
        <v>0</v>
      </c>
      <c r="CO19" s="217">
        <f t="shared" si="24"/>
        <v>0</v>
      </c>
      <c r="CP19" s="217">
        <v>0</v>
      </c>
      <c r="CQ19" s="216">
        <f>('[4]Проверочная  таблица'!JP21)/1000</f>
        <v>0</v>
      </c>
      <c r="CR19" s="216">
        <f>('[4]Проверочная  таблица'!JS21)/1000</f>
        <v>0</v>
      </c>
      <c r="CS19" s="217">
        <f t="shared" si="9"/>
        <v>0</v>
      </c>
      <c r="CT19" s="217">
        <v>157.85542999999998</v>
      </c>
      <c r="CU19" s="216">
        <f>('[4]Проверочная  таблица'!MV21+'[4]Проверочная  таблица'!MW21+'[4]Проверочная  таблица'!NG21+'[4]Проверочная  таблица'!NH21)/1000</f>
        <v>157.85542999999998</v>
      </c>
      <c r="CV19" s="216">
        <f>('[4]Проверочная  таблица'!NJ21+'[4]Проверочная  таблица'!NK21+'[4]Проверочная  таблица'!ND21+'[4]Проверочная  таблица'!NE21)/1000</f>
        <v>157.85542999999998</v>
      </c>
      <c r="CW19" s="217">
        <f t="shared" si="25"/>
        <v>100</v>
      </c>
      <c r="CX19" s="217">
        <v>0</v>
      </c>
      <c r="CY19" s="216">
        <f>('[4]Проверочная  таблица'!HV21+'[4]Проверочная  таблица'!IB21)/1000</f>
        <v>0</v>
      </c>
      <c r="CZ19" s="216">
        <f>('[4]Проверочная  таблица'!HY21+'[4]Проверочная  таблица'!IE21)/1000</f>
        <v>0</v>
      </c>
      <c r="DA19" s="217">
        <f t="shared" si="26"/>
        <v>0</v>
      </c>
      <c r="DB19" s="217">
        <v>0</v>
      </c>
      <c r="DC19" s="216">
        <f>('[4]Проверочная  таблица'!OG21+'[4]Проверочная  таблица'!OH21+'[4]Проверочная  таблица'!OO21+'[4]Проверочная  таблица'!OP21)/1000</f>
        <v>0</v>
      </c>
      <c r="DD19" s="216">
        <f>('[4]Проверочная  таблица'!OK21+'[4]Проверочная  таблица'!OL21+'[4]Проверочная  таблица'!OS21+'[4]Проверочная  таблица'!OT21)/1000</f>
        <v>0</v>
      </c>
      <c r="DE19" s="217">
        <f t="shared" si="27"/>
        <v>0</v>
      </c>
      <c r="DF19" s="217">
        <v>18504.80947</v>
      </c>
      <c r="DG19" s="216">
        <f>('[4]Проверочная  таблица'!OI21+'[4]Проверочная  таблица'!OQ21)/1000</f>
        <v>18504.80947</v>
      </c>
      <c r="DH19" s="216">
        <f>('[4]Проверочная  таблица'!OM21+'[4]Проверочная  таблица'!OU21)/1000</f>
        <v>18504.80947</v>
      </c>
      <c r="DI19" s="217">
        <f t="shared" si="28"/>
        <v>100</v>
      </c>
      <c r="DJ19" s="217">
        <v>0</v>
      </c>
      <c r="DK19" s="216">
        <f>'[4]Проверочная  таблица'!EZ21/1000</f>
        <v>0</v>
      </c>
      <c r="DL19" s="216">
        <f>'[4]Проверочная  таблица'!FC21/1000</f>
        <v>0</v>
      </c>
      <c r="DM19" s="217">
        <f t="shared" si="29"/>
        <v>0</v>
      </c>
      <c r="DN19" s="217"/>
      <c r="DO19" s="216">
        <f>'[4]Проверочная  таблица'!CG21/1000</f>
        <v>0</v>
      </c>
      <c r="DP19" s="216">
        <f>'[4]Проверочная  таблица'!CJ21/1000</f>
        <v>0</v>
      </c>
      <c r="DQ19" s="217">
        <f t="shared" si="30"/>
        <v>0</v>
      </c>
      <c r="DR19" s="217"/>
      <c r="DS19" s="216">
        <f>'[4]Проверочная  таблица'!CH21/1000</f>
        <v>0</v>
      </c>
      <c r="DT19" s="216">
        <f>'[4]Проверочная  таблица'!CK21/1000</f>
        <v>0</v>
      </c>
      <c r="DU19" s="217">
        <f t="shared" si="31"/>
        <v>0</v>
      </c>
      <c r="DV19" s="217"/>
      <c r="DW19" s="216">
        <f>'[4]Проверочная  таблица'!CU21/1000</f>
        <v>0</v>
      </c>
      <c r="DX19" s="216">
        <f>'[4]Проверочная  таблица'!CX21/1000</f>
        <v>0</v>
      </c>
      <c r="DY19" s="217">
        <f t="shared" si="32"/>
        <v>0</v>
      </c>
      <c r="DZ19" s="217"/>
      <c r="EA19" s="216">
        <f>'[4]Проверочная  таблица'!CV21/1000</f>
        <v>0</v>
      </c>
      <c r="EB19" s="216">
        <f>'[4]Проверочная  таблица'!CY21/1000</f>
        <v>0</v>
      </c>
      <c r="EC19" s="217">
        <f t="shared" si="33"/>
        <v>0</v>
      </c>
      <c r="ED19" s="217">
        <v>0</v>
      </c>
      <c r="EE19" s="216">
        <f>'[4]Прочая  субсидия_МР  и  ГО'!V16/1000</f>
        <v>0</v>
      </c>
      <c r="EF19" s="216">
        <f>'[4]Прочая  субсидия_МР  и  ГО'!W16/1000</f>
        <v>0</v>
      </c>
      <c r="EG19" s="217">
        <f t="shared" si="34"/>
        <v>0</v>
      </c>
      <c r="EH19" s="217">
        <v>0</v>
      </c>
      <c r="EI19" s="216">
        <f>'[4]Проверочная  таблица'!BC21/1000</f>
        <v>0</v>
      </c>
      <c r="EJ19" s="216">
        <f>'[4]Проверочная  таблица'!BF21/1000</f>
        <v>0</v>
      </c>
      <c r="EK19" s="217">
        <f t="shared" si="35"/>
        <v>0</v>
      </c>
      <c r="EL19" s="217"/>
      <c r="EM19" s="216">
        <f>'[4]Прочая  субсидия_МР  и  ГО'!X16/1000</f>
        <v>0</v>
      </c>
      <c r="EN19" s="216">
        <f>'[4]Прочая  субсидия_МР  и  ГО'!Y16/1000</f>
        <v>0</v>
      </c>
      <c r="EO19" s="217">
        <f t="shared" si="36"/>
        <v>0</v>
      </c>
      <c r="EP19" s="217"/>
      <c r="EQ19" s="216">
        <f>'[4]Прочая  субсидия_МР  и  ГО'!Z16/1000</f>
        <v>0</v>
      </c>
      <c r="ER19" s="216">
        <f>'[4]Прочая  субсидия_МР  и  ГО'!AA16/1000</f>
        <v>0</v>
      </c>
      <c r="ES19" s="217">
        <f t="shared" si="37"/>
        <v>0</v>
      </c>
      <c r="ET19" s="217">
        <v>0</v>
      </c>
      <c r="EU19" s="216">
        <f>'[4]Прочая  субсидия_МР  и  ГО'!AB16/1000</f>
        <v>0</v>
      </c>
      <c r="EV19" s="216">
        <f>'[4]Прочая  субсидия_МР  и  ГО'!AC16/1000</f>
        <v>0</v>
      </c>
      <c r="EW19" s="217">
        <f t="shared" si="38"/>
        <v>0</v>
      </c>
      <c r="EX19" s="217">
        <v>0</v>
      </c>
      <c r="EY19" s="216">
        <f>('[4]Проверочная  таблица'!TU21+'[4]Проверочная  таблица'!TV21+'[4]Проверочная  таблица'!TG21+'[4]Проверочная  таблица'!TH21)/1000</f>
        <v>0</v>
      </c>
      <c r="EZ19" s="216">
        <f>('[4]Проверочная  таблица'!UB21+'[4]Проверочная  таблица'!UC21+'[4]Проверочная  таблица'!TN21+'[4]Проверочная  таблица'!TO21)/1000</f>
        <v>0</v>
      </c>
      <c r="FA19" s="217">
        <f t="shared" si="39"/>
        <v>0</v>
      </c>
      <c r="FB19" s="217"/>
      <c r="FC19" s="216">
        <f>('[4]Проверочная  таблица'!TI19+'[4]Проверочная  таблица'!TJ19+'[4]Проверочная  таблица'!TW19+'[4]Проверочная  таблица'!TX19)/1000</f>
        <v>45257.368419999999</v>
      </c>
      <c r="FD19" s="216">
        <f>('[4]Проверочная  таблица'!UD19+'[4]Проверочная  таблица'!UE19+'[4]Проверочная  таблица'!TP19+'[4]Проверочная  таблица'!TQ19)/1000</f>
        <v>45257.368419999999</v>
      </c>
      <c r="FE19" s="217">
        <f t="shared" si="40"/>
        <v>100</v>
      </c>
      <c r="FF19" s="217">
        <v>0</v>
      </c>
      <c r="FG19" s="216">
        <f>('[4]Проверочная  таблица'!PW21+'[4]Проверочная  таблица'!PX21+'[4]Проверочная  таблица'!PM21+'[4]Проверочная  таблица'!PN21)/1000</f>
        <v>0</v>
      </c>
      <c r="FH19" s="216">
        <f>('[4]Проверочная  таблица'!PZ21+'[4]Проверочная  таблица'!QA21+'[4]Проверочная  таблица'!PR21+'[4]Проверочная  таблица'!PS21)/1000</f>
        <v>0</v>
      </c>
      <c r="FI19" s="217">
        <f t="shared" si="41"/>
        <v>0</v>
      </c>
      <c r="FJ19" s="217"/>
      <c r="FK19" s="216">
        <f>('[4]Проверочная  таблица'!GJ21+'[4]Проверочная  таблица'!GP21)/1000</f>
        <v>0</v>
      </c>
      <c r="FL19" s="216">
        <f>('[4]Проверочная  таблица'!GM21+'[4]Проверочная  таблица'!GS21)/1000</f>
        <v>0</v>
      </c>
      <c r="FM19" s="217">
        <f t="shared" si="42"/>
        <v>0</v>
      </c>
      <c r="FN19" s="217">
        <v>0</v>
      </c>
      <c r="FO19" s="216">
        <f>('[4]Проверочная  таблица'!TY21+'[4]Проверочная  таблица'!TZ21+'[4]Проверочная  таблица'!TK21+'[4]Проверочная  таблица'!TL21)/1000</f>
        <v>0</v>
      </c>
      <c r="FP19" s="216">
        <f>('[4]Проверочная  таблица'!UF21+'[4]Проверочная  таблица'!UG21+'[4]Проверочная  таблица'!TR21+'[4]Проверочная  таблица'!TS21)/1000</f>
        <v>0</v>
      </c>
      <c r="FQ19" s="217">
        <f t="shared" si="43"/>
        <v>0</v>
      </c>
      <c r="FR19" s="217">
        <v>0</v>
      </c>
      <c r="FS19" s="216">
        <f>('[4]Проверочная  таблица'!HA21+'[4]Проверочная  таблица'!HB21)/1000</f>
        <v>0</v>
      </c>
      <c r="FT19" s="216">
        <f>('[4]Проверочная  таблица'!HE21+'[4]Проверочная  таблица'!HF21)/1000</f>
        <v>0</v>
      </c>
      <c r="FU19" s="217">
        <f t="shared" si="44"/>
        <v>0</v>
      </c>
      <c r="FV19" s="217">
        <v>0</v>
      </c>
      <c r="FW19" s="216">
        <f>('[4]Проверочная  таблица'!HC21+'[4]Проверочная  таблица'!HI21)/1000</f>
        <v>0</v>
      </c>
      <c r="FX19" s="216">
        <f>('[4]Проверочная  таблица'!HG21+'[4]Проверочная  таблица'!HK21)/1000</f>
        <v>0</v>
      </c>
      <c r="FY19" s="217">
        <f t="shared" si="45"/>
        <v>0</v>
      </c>
      <c r="FZ19" s="217">
        <v>0</v>
      </c>
      <c r="GA19" s="216">
        <f>'[4]Проверочная  таблица'!HP21/1000</f>
        <v>0</v>
      </c>
      <c r="GB19" s="216">
        <f>'[4]Проверочная  таблица'!HS21/1000</f>
        <v>0</v>
      </c>
      <c r="GC19" s="217">
        <f t="shared" si="46"/>
        <v>0</v>
      </c>
      <c r="GD19" s="217">
        <v>0</v>
      </c>
      <c r="GE19" s="216">
        <f>('[4]Проверочная  таблица'!BM21+'[4]Проверочная  таблица'!BQ21)/1000</f>
        <v>0</v>
      </c>
      <c r="GF19" s="216">
        <f>('[4]Проверочная  таблица'!BO21+'[4]Проверочная  таблица'!BS21)/1000</f>
        <v>0</v>
      </c>
      <c r="GG19" s="217">
        <f t="shared" si="47"/>
        <v>0</v>
      </c>
      <c r="GH19" s="217">
        <v>24304.986239999998</v>
      </c>
      <c r="GI19" s="216">
        <f>('[4]Прочая  субсидия_МР  и  ГО'!AD16+'[4]Прочая  субсидия_БП'!N16)/1000</f>
        <v>43934.686239999995</v>
      </c>
      <c r="GJ19" s="216">
        <f>('[4]Прочая  субсидия_МР  и  ГО'!AE16+'[4]Прочая  субсидия_БП'!O16)/1000</f>
        <v>43934.686239999995</v>
      </c>
      <c r="GK19" s="217">
        <f t="shared" si="48"/>
        <v>100</v>
      </c>
      <c r="GL19" s="217">
        <v>0</v>
      </c>
      <c r="GM19" s="216">
        <f>('[4]Прочая  субсидия_МР  и  ГО'!AF16)/1000</f>
        <v>0</v>
      </c>
      <c r="GN19" s="216">
        <f>('[4]Прочая  субсидия_МР  и  ГО'!AG16)/1000</f>
        <v>0</v>
      </c>
      <c r="GO19" s="217">
        <f t="shared" si="49"/>
        <v>0</v>
      </c>
      <c r="GP19" s="217"/>
      <c r="GQ19" s="216">
        <f>('[4]Проверочная  таблица'!DA21+'[4]Проверочная  таблица'!DB21)/1000</f>
        <v>0</v>
      </c>
      <c r="GR19" s="216">
        <f>('[4]Проверочная  таблица'!DH21+'[4]Проверочная  таблица'!DI21)/1000</f>
        <v>0</v>
      </c>
      <c r="GS19" s="217">
        <f t="shared" si="50"/>
        <v>0</v>
      </c>
      <c r="GT19" s="217">
        <v>0</v>
      </c>
      <c r="GU19" s="216">
        <f>('[4]Проверочная  таблица'!DC21+'[4]Проверочная  таблица'!DD21+'[4]Проверочная  таблица'!DO21+'[4]Проверочная  таблица'!DP21)/1000</f>
        <v>0</v>
      </c>
      <c r="GV19" s="216">
        <f>('[4]Проверочная  таблица'!DJ21+'[4]Проверочная  таблица'!DK21+'[4]Проверочная  таблица'!DR21+'[4]Проверочная  таблица'!DS21)/1000</f>
        <v>0</v>
      </c>
      <c r="GW19" s="217">
        <f t="shared" si="51"/>
        <v>0</v>
      </c>
      <c r="GX19" s="217">
        <v>0</v>
      </c>
      <c r="GY19" s="216">
        <f>('[4]Проверочная  таблица'!DE21+'[4]Проверочная  таблица'!DF21)/1000</f>
        <v>0</v>
      </c>
      <c r="GZ19" s="216">
        <f>('[4]Проверочная  таблица'!DL21+'[4]Проверочная  таблица'!DM21)/1000</f>
        <v>0</v>
      </c>
      <c r="HA19" s="217">
        <f t="shared" si="10"/>
        <v>0</v>
      </c>
      <c r="HB19" s="217"/>
      <c r="HC19" s="216">
        <f>('[4]Проверочная  таблица'!BD21+'[4]Проверочная  таблица'!BI21+'[4]Прочая  субсидия_МР  и  ГО'!AH16+'[4]Прочая  субсидия_БП'!Z16)/1000</f>
        <v>0</v>
      </c>
      <c r="HD19" s="216">
        <f>('[4]Проверочная  таблица'!BG21+'[4]Проверочная  таблица'!BK21+'[4]Прочая  субсидия_МР  и  ГО'!AI16+'[4]Прочая  субсидия_БП'!AA16)/1000</f>
        <v>0</v>
      </c>
      <c r="HE19" s="217">
        <f t="shared" si="52"/>
        <v>0</v>
      </c>
      <c r="HF19" s="217">
        <v>0</v>
      </c>
      <c r="HG19" s="216">
        <f>('[4]Прочая  субсидия_МР  и  ГО'!AJ16+'[4]Прочая  субсидия_БП'!AF16)/1000</f>
        <v>2362.6978599999998</v>
      </c>
      <c r="HH19" s="216">
        <f>('[4]Прочая  субсидия_МР  и  ГО'!AK16+'[4]Прочая  субсидия_БП'!AG16)/1000</f>
        <v>2362.6978599999998</v>
      </c>
      <c r="HI19" s="217">
        <f t="shared" si="53"/>
        <v>100</v>
      </c>
      <c r="HJ19" s="217">
        <v>0</v>
      </c>
      <c r="HK19" s="216">
        <f>('[4]Прочая  субсидия_МР  и  ГО'!AL16)/1000</f>
        <v>0</v>
      </c>
      <c r="HL19" s="216">
        <f>('[4]Прочая  субсидия_МР  и  ГО'!AM16)/1000</f>
        <v>0</v>
      </c>
      <c r="HM19" s="217">
        <f t="shared" si="54"/>
        <v>0</v>
      </c>
      <c r="HN19" s="217"/>
      <c r="HO19" s="216">
        <f>('[4]Прочая  субсидия_МР  и  ГО'!AN16+'[4]Прочая  субсидия_БП'!AL16)/1000</f>
        <v>0</v>
      </c>
      <c r="HP19" s="216">
        <f>('[4]Прочая  субсидия_МР  и  ГО'!AO16+'[4]Прочая  субсидия_БП'!AM16)/1000</f>
        <v>0</v>
      </c>
      <c r="HQ19" s="217">
        <f t="shared" si="55"/>
        <v>0</v>
      </c>
      <c r="HR19" s="217">
        <v>530.54881999999998</v>
      </c>
      <c r="HS19" s="216">
        <f>('[4]Прочая  субсидия_МР  и  ГО'!AP16+'[4]Прочая  субсидия_БП'!AR16)/1000</f>
        <v>530.54881999999998</v>
      </c>
      <c r="HT19" s="216">
        <f>('[4]Прочая  субсидия_МР  и  ГО'!AQ16+'[4]Прочая  субсидия_БП'!AS16)/1000</f>
        <v>530.54881999999998</v>
      </c>
      <c r="HU19" s="217">
        <f t="shared" si="56"/>
        <v>100</v>
      </c>
      <c r="HV19" s="217">
        <v>1484.4</v>
      </c>
      <c r="HW19" s="216">
        <f>'[4]Прочая  субсидия_МР  и  ГО'!AR16/1000</f>
        <v>1484.4</v>
      </c>
      <c r="HX19" s="216">
        <f>'[4]Прочая  субсидия_МР  и  ГО'!AS16/1000</f>
        <v>1484.4</v>
      </c>
      <c r="HY19" s="217">
        <f t="shared" si="57"/>
        <v>100</v>
      </c>
      <c r="HZ19" s="217">
        <v>923.23943999999995</v>
      </c>
      <c r="IA19" s="216">
        <f>'[4]Прочая  субсидия_МР  и  ГО'!AT16/1000</f>
        <v>974.82523000000003</v>
      </c>
      <c r="IB19" s="216">
        <f>'[4]Прочая  субсидия_МР  и  ГО'!AU16/1000</f>
        <v>974.82523000000003</v>
      </c>
      <c r="IC19" s="217">
        <f t="shared" si="58"/>
        <v>100</v>
      </c>
      <c r="ID19" s="217">
        <v>1518.66002</v>
      </c>
      <c r="IE19" s="216">
        <f>'[4]Прочая  субсидия_МР  и  ГО'!AV16/1000</f>
        <v>1514.3151300000002</v>
      </c>
      <c r="IF19" s="216">
        <f>'[4]Прочая  субсидия_МР  и  ГО'!AW16/1000</f>
        <v>1514.3151300000002</v>
      </c>
      <c r="IG19" s="217">
        <f t="shared" si="59"/>
        <v>100</v>
      </c>
      <c r="IH19" s="217"/>
      <c r="II19" s="216">
        <f>('[4]Проверочная  таблица'!RY21+'[4]Проверочная  таблица'!RZ21+'[4]Проверочная  таблица'!SE21+'[4]Проверочная  таблица'!SF21)/1000</f>
        <v>0</v>
      </c>
      <c r="IJ19" s="216">
        <f>('[4]Проверочная  таблица'!SB21+'[4]Проверочная  таблица'!SC21+'[4]Проверочная  таблица'!SH21+'[4]Проверочная  таблица'!SI21)/1000</f>
        <v>0</v>
      </c>
      <c r="IK19" s="217">
        <f t="shared" si="60"/>
        <v>0</v>
      </c>
      <c r="IL19" s="217">
        <v>941.71</v>
      </c>
      <c r="IM19" s="216">
        <f>'[4]Прочая  субсидия_МР  и  ГО'!AX16/1000</f>
        <v>496.63758000000001</v>
      </c>
      <c r="IN19" s="216">
        <f>'[4]Прочая  субсидия_МР  и  ГО'!AY16/1000</f>
        <v>0</v>
      </c>
      <c r="IO19" s="217">
        <f t="shared" si="61"/>
        <v>0</v>
      </c>
      <c r="IP19" s="217">
        <v>134.81</v>
      </c>
      <c r="IQ19" s="216">
        <f>('[4]Проверочная  таблица'!KU21+'[4]Проверочная  таблица'!KV21)/1000</f>
        <v>134.81</v>
      </c>
      <c r="IR19" s="216">
        <f>('[4]Проверочная  таблица'!KX21+'[4]Проверочная  таблица'!KY21)/1000</f>
        <v>134.81</v>
      </c>
      <c r="IS19" s="217">
        <f t="shared" si="62"/>
        <v>100</v>
      </c>
      <c r="IT19" s="217">
        <v>933.62598000000003</v>
      </c>
      <c r="IU19" s="216">
        <f>('[4]Прочая  субсидия_БП'!AX16+'[4]Прочая  субсидия_МР  и  ГО'!AZ16)/1000</f>
        <v>933.62598000000003</v>
      </c>
      <c r="IV19" s="216">
        <f>('[4]Прочая  субсидия_БП'!AY16+'[4]Прочая  субсидия_МР  и  ГО'!BA16)/1000</f>
        <v>915.03465000000006</v>
      </c>
      <c r="IW19" s="217">
        <f t="shared" si="63"/>
        <v>98.008696159033633</v>
      </c>
      <c r="IX19" s="217">
        <v>97.115889999999993</v>
      </c>
      <c r="IY19" s="216">
        <f>'[4]Прочая  субсидия_МР  и  ГО'!BB16/1000</f>
        <v>97.115889999999993</v>
      </c>
      <c r="IZ19" s="216">
        <f>'[4]Прочая  субсидия_МР  и  ГО'!BC16/1000</f>
        <v>97.115889999999993</v>
      </c>
      <c r="JA19" s="217">
        <f t="shared" si="64"/>
        <v>100</v>
      </c>
      <c r="JB19" s="217">
        <v>0</v>
      </c>
      <c r="JC19" s="216">
        <f>('[4]Прочая  субсидия_МР  и  ГО'!BD16+'[4]Прочая  субсидия_БП'!BE16)/1000</f>
        <v>0</v>
      </c>
      <c r="JD19" s="216">
        <f>('[4]Прочая  субсидия_МР  и  ГО'!BE16+'[4]Прочая  субсидия_БП'!BF16)/1000</f>
        <v>0</v>
      </c>
      <c r="JE19" s="217">
        <f t="shared" si="65"/>
        <v>0</v>
      </c>
      <c r="JF19" s="217">
        <v>768.47559000000001</v>
      </c>
      <c r="JG19" s="216">
        <f>('[4]Проверочная  таблица'!FG21+'[4]Проверочная  таблица'!FH21+'[4]Проверочная  таблица'!FM21+'[4]Проверочная  таблица'!FN21)/1000</f>
        <v>768.47559000000001</v>
      </c>
      <c r="JH19" s="216">
        <f>('[4]Проверочная  таблица'!FJ21+'[4]Проверочная  таблица'!FK21+'[4]Проверочная  таблица'!FP21+'[4]Проверочная  таблица'!FQ21)/1000</f>
        <v>768.47559000000001</v>
      </c>
      <c r="JI19" s="217">
        <f t="shared" si="66"/>
        <v>100</v>
      </c>
      <c r="JJ19" s="217">
        <v>0</v>
      </c>
      <c r="JK19" s="216">
        <f>('[4]Прочая  субсидия_МР  и  ГО'!BF16+'[4]Прочая  субсидия_БП'!BK16)/1000</f>
        <v>0</v>
      </c>
      <c r="JL19" s="216">
        <f>('[4]Прочая  субсидия_МР  и  ГО'!BG16+'[4]Прочая  субсидия_БП'!BL16)/1000</f>
        <v>0</v>
      </c>
      <c r="JM19" s="217">
        <f t="shared" si="67"/>
        <v>0</v>
      </c>
    </row>
    <row r="20" spans="1:273" s="181" customFormat="1" ht="21.75" customHeight="1" thickBot="1" x14ac:dyDescent="0.3">
      <c r="A20" s="220" t="s">
        <v>19</v>
      </c>
      <c r="B20" s="221">
        <f t="shared" si="11"/>
        <v>381999.16484000004</v>
      </c>
      <c r="C20" s="221">
        <f t="shared" si="11"/>
        <v>678679.18464000011</v>
      </c>
      <c r="D20" s="221">
        <f t="shared" si="11"/>
        <v>669435.31354</v>
      </c>
      <c r="E20" s="213" t="e">
        <f>M20+Q20+#REF!+#REF!+#REF!+U20+Y20+AG20+#REF!+#REF!+AO20+BA20+HY20+BI20+BM20+AS20+BQ20+#REF!+BY20+#REF!+CG20+#REF!+#REF!+CC20+#REF!+#REF!+CK20+#REF!+#REF!+CS20+#REF!+CW20+DA20+DE20+DI20+#REF!+#REF!+DM20+DY20+EG20+EK20+EW20+FA20+#REF!+FI20+FQ20+FU20+GC20+GG20+GK20+GO20+GS20+GW20+HA20+#REF!+HE20+HI20+HM20+#REF!+HU20+IC20+IG20+IK20+IW20+JA20+JI20+JM20</f>
        <v>#REF!</v>
      </c>
      <c r="F20" s="214" t="e">
        <f>O20+#REF!+#REF!+#REF!+S20+W20+AE20+#REF!+#REF!+AM20+AY20+HW20+BG20+BK20+AQ20+BO20+#REF!+BW20+#REF!+CE20+#REF!+#REF!+CA20+#REF!+#REF!+CI20+#REF!+#REF!+CQ20+#REF!+CU20+CY20+DC20+DG20+#REF!+#REF!+DK20+DW20+EE20+EI20+EU20+EY20+#REF!+FG20+FO20+FS20+GA20+GE20+GI20+GM20+GQ20+GU20+GY20+#REF!+HC20+HG20+HK20+#REF!+HS20+IA20+IE20+II20+IU20+IY20+JG20+JK20+JC20</f>
        <v>#REF!</v>
      </c>
      <c r="G20" s="214" t="e">
        <f>P20+#REF!+#REF!+#REF!+T20+X20+AF20+#REF!+#REF!+AN20+AZ20+HX20+BH20+BL20+AR20+BP20+#REF!+BX20+#REF!+CF20+#REF!+#REF!+CB20+#REF!+#REF!+CJ20+#REF!+#REF!+CR20+#REF!+CV20+CZ20+DD20+DH20+#REF!+#REF!+DL20+DX20+EF20+EJ20+EV20+EZ20+#REF!+FH20+FP20+FT20+GB20+GF20+GJ20+GN20+GR20+GV20+GZ20+#REF!+HD20+HH20+HL20+#REF!+HT20+IB20+IF20+IJ20+IV20+IZ20+JH20+JL20+JD20</f>
        <v>#REF!</v>
      </c>
      <c r="H20" s="214" t="e">
        <f>Q20+#REF!+#REF!+#REF!+U20+Y20+AG20+#REF!+#REF!+AO20+BA20+HY20+BI20+BM20+AS20+BQ20+#REF!+BY20+#REF!+CG20+#REF!+#REF!+CC20+#REF!+#REF!+CK20+#REF!+#REF!+CS20+#REF!+CW20+DA20+DE20+DI20+#REF!+#REF!+DM20+DY20+EG20+EK20+EW20+FA20+#REF!+FI20+FQ20+FU20+GC20+GG20+GK20+GO20+GS20+GW20+HA20+#REF!+HE20+HI20+HM20+#REF!+HU20+IC20+IG20+IK20+IW20+JA20+JI20+JM20+#REF!</f>
        <v>#REF!</v>
      </c>
      <c r="I20" s="215">
        <f t="shared" si="0"/>
        <v>98.637961601120352</v>
      </c>
      <c r="J20" s="217">
        <v>0</v>
      </c>
      <c r="K20" s="216">
        <f>'[4]Проверочная  таблица'!DY22/1000</f>
        <v>0</v>
      </c>
      <c r="L20" s="216">
        <f>'[4]Проверочная  таблица'!EC22/1000</f>
        <v>0</v>
      </c>
      <c r="M20" s="217">
        <f t="shared" si="12"/>
        <v>0</v>
      </c>
      <c r="N20" s="217">
        <v>0</v>
      </c>
      <c r="O20" s="218">
        <f>'[4]Проверочная  таблица'!DZ22/1000</f>
        <v>0</v>
      </c>
      <c r="P20" s="216">
        <f>'[4]Проверочная  таблица'!ED22/1000</f>
        <v>0</v>
      </c>
      <c r="Q20" s="217">
        <f t="shared" si="13"/>
        <v>0</v>
      </c>
      <c r="R20" s="217"/>
      <c r="S20" s="216">
        <f>'[4]Проверочная  таблица'!SZ22/1000</f>
        <v>0</v>
      </c>
      <c r="T20" s="216">
        <f>'[4]Проверочная  таблица'!TC22/1000</f>
        <v>0</v>
      </c>
      <c r="U20" s="217">
        <f t="shared" si="1"/>
        <v>0</v>
      </c>
      <c r="V20" s="217">
        <v>217.78107</v>
      </c>
      <c r="W20" s="216">
        <f>('[4]Прочая  субсидия_МР  и  ГО'!F17)/1000</f>
        <v>217.78107</v>
      </c>
      <c r="X20" s="216">
        <f>('[4]Прочая  субсидия_МР  и  ГО'!G17)/1000</f>
        <v>217.78107</v>
      </c>
      <c r="Y20" s="217">
        <f t="shared" si="14"/>
        <v>100</v>
      </c>
      <c r="Z20" s="217">
        <v>0</v>
      </c>
      <c r="AA20" s="216">
        <f>'[4]Прочая  субсидия_МР  и  ГО'!H17/1000</f>
        <v>0</v>
      </c>
      <c r="AB20" s="216">
        <f>'[4]Прочая  субсидия_МР  и  ГО'!I17/1000</f>
        <v>0</v>
      </c>
      <c r="AC20" s="217">
        <f t="shared" si="15"/>
        <v>0</v>
      </c>
      <c r="AD20" s="217">
        <v>0</v>
      </c>
      <c r="AE20" s="216">
        <f>('[4]Проверочная  таблица'!ET22+'[4]Проверочная  таблица'!EU22)/1000</f>
        <v>0</v>
      </c>
      <c r="AF20" s="216">
        <f>('[4]Проверочная  таблица'!EX22+'[4]Проверочная  таблица'!EY22)/1000</f>
        <v>0</v>
      </c>
      <c r="AG20" s="217">
        <f t="shared" si="16"/>
        <v>0</v>
      </c>
      <c r="AH20" s="217">
        <v>0</v>
      </c>
      <c r="AI20" s="216">
        <f>'[4]Проверочная  таблица'!ES22/1000</f>
        <v>0</v>
      </c>
      <c r="AJ20" s="216">
        <f>'[4]Проверочная  таблица'!EW22/1000</f>
        <v>0</v>
      </c>
      <c r="AK20" s="217">
        <f t="shared" si="17"/>
        <v>0</v>
      </c>
      <c r="AL20" s="217">
        <v>0</v>
      </c>
      <c r="AM20" s="216">
        <f>'[4]Проверочная  таблица'!EF22/1000</f>
        <v>0</v>
      </c>
      <c r="AN20" s="216">
        <f>'[4]Проверочная  таблица'!EI22/1000</f>
        <v>0</v>
      </c>
      <c r="AO20" s="217">
        <f t="shared" si="18"/>
        <v>0</v>
      </c>
      <c r="AP20" s="217">
        <v>0</v>
      </c>
      <c r="AQ20" s="216">
        <f>'[4]Прочая  субсидия_МР  и  ГО'!J17/1000</f>
        <v>0</v>
      </c>
      <c r="AR20" s="216">
        <f>'[4]Прочая  субсидия_МР  и  ГО'!K17/1000</f>
        <v>0</v>
      </c>
      <c r="AS20" s="217">
        <f t="shared" si="2"/>
        <v>0</v>
      </c>
      <c r="AT20" s="217"/>
      <c r="AU20" s="216">
        <f>'[4]Прочая  субсидия_МР  и  ГО'!L17/1000</f>
        <v>12000</v>
      </c>
      <c r="AV20" s="216">
        <f>'[4]Прочая  субсидия_МР  и  ГО'!M17/1000</f>
        <v>12000</v>
      </c>
      <c r="AW20" s="217">
        <f t="shared" si="3"/>
        <v>100</v>
      </c>
      <c r="AX20" s="217">
        <v>101646.75676</v>
      </c>
      <c r="AY20" s="216">
        <f>'[1]Исполнение  по  субсидии'!AM20</f>
        <v>101646.75676</v>
      </c>
      <c r="AZ20" s="216">
        <f>'[1]Исполнение  по  субсидии'!AN20</f>
        <v>101646.75674</v>
      </c>
      <c r="BA20" s="217">
        <f t="shared" si="4"/>
        <v>99.999999980324006</v>
      </c>
      <c r="BB20" s="217">
        <v>0</v>
      </c>
      <c r="BC20" s="216">
        <f>'[4]Проверочная  таблица'!SO22/1000</f>
        <v>20000</v>
      </c>
      <c r="BD20" s="216">
        <f>'[4]Проверочная  таблица'!SU22/1000</f>
        <v>20000</v>
      </c>
      <c r="BE20" s="217">
        <f t="shared" si="5"/>
        <v>100</v>
      </c>
      <c r="BF20" s="217">
        <v>0</v>
      </c>
      <c r="BG20" s="216">
        <f>'[4]Прочая  субсидия_МР  и  ГО'!N17/1000</f>
        <v>0</v>
      </c>
      <c r="BH20" s="216">
        <f>'[4]Прочая  субсидия_МР  и  ГО'!O17/1000</f>
        <v>0</v>
      </c>
      <c r="BI20" s="217">
        <f t="shared" si="19"/>
        <v>0</v>
      </c>
      <c r="BJ20" s="217">
        <v>0</v>
      </c>
      <c r="BK20" s="216">
        <f>'[4]Прочая  субсидия_МР  и  ГО'!P17/1000</f>
        <v>0</v>
      </c>
      <c r="BL20" s="216">
        <f>'[4]Прочая  субсидия_МР  и  ГО'!Q17/1000</f>
        <v>0</v>
      </c>
      <c r="BM20" s="217">
        <f t="shared" si="6"/>
        <v>0</v>
      </c>
      <c r="BN20" s="217">
        <v>66.983220000000003</v>
      </c>
      <c r="BO20" s="216">
        <f>'[4]Прочая  субсидия_МР  и  ГО'!R17/1000</f>
        <v>66.983220000000003</v>
      </c>
      <c r="BP20" s="216">
        <f>'[4]Прочая  субсидия_МР  и  ГО'!S17/1000</f>
        <v>66.983220000000003</v>
      </c>
      <c r="BQ20" s="217">
        <f t="shared" si="20"/>
        <v>100</v>
      </c>
      <c r="BR20" s="217"/>
      <c r="BS20" s="216">
        <f>'[4]Проверочная  таблица'!JJ22/1000</f>
        <v>0</v>
      </c>
      <c r="BT20" s="216">
        <f>'[4]Проверочная  таблица'!JM22/1000</f>
        <v>0</v>
      </c>
      <c r="BU20" s="217">
        <f t="shared" si="7"/>
        <v>0</v>
      </c>
      <c r="BV20" s="217">
        <v>0</v>
      </c>
      <c r="BW20" s="216">
        <f>('[4]Проверочная  таблица'!LT22+'[4]Проверочная  таблица'!LU22+'[4]Проверочная  таблица'!LL22+'[4]Проверочная  таблица'!LM22)/1000</f>
        <v>0</v>
      </c>
      <c r="BX20" s="216">
        <f>('[4]Проверочная  таблица'!LP22+'[4]Проверочная  таблица'!LQ22+'[4]Проверочная  таблица'!LX22+'[4]Проверочная  таблица'!LY22)/1000</f>
        <v>0</v>
      </c>
      <c r="BY20" s="217">
        <f t="shared" si="8"/>
        <v>0</v>
      </c>
      <c r="BZ20" s="217">
        <v>0</v>
      </c>
      <c r="CA20" s="216">
        <f>('[4]Проверочная  таблица'!MS22+'[4]Проверочная  таблица'!MT22)/1000</f>
        <v>0</v>
      </c>
      <c r="CB20" s="216">
        <f>('[4]Проверочная  таблица'!NA22+'[4]Проверочная  таблица'!NB22)/1000</f>
        <v>0</v>
      </c>
      <c r="CC20" s="217">
        <f t="shared" si="21"/>
        <v>0</v>
      </c>
      <c r="CD20" s="217">
        <v>0</v>
      </c>
      <c r="CE20" s="216">
        <f>'[4]Проверочная  таблица'!QN22/1000</f>
        <v>0</v>
      </c>
      <c r="CF20" s="216">
        <f>'[4]Проверочная  таблица'!QQ22/1000</f>
        <v>0</v>
      </c>
      <c r="CG20" s="217">
        <f t="shared" si="22"/>
        <v>0</v>
      </c>
      <c r="CH20" s="217">
        <v>8.6956499999999988</v>
      </c>
      <c r="CI20" s="216">
        <f>('[4]Прочая  субсидия_МР  и  ГО'!T17+'[4]Прочая  субсидия_БП'!H17)/1000</f>
        <v>8.6956499999999988</v>
      </c>
      <c r="CJ20" s="216">
        <f>('[4]Прочая  субсидия_МР  и  ГО'!U17+'[4]Прочая  субсидия_БП'!I17)/1000</f>
        <v>8.6956499999999988</v>
      </c>
      <c r="CK20" s="217">
        <f t="shared" si="23"/>
        <v>100</v>
      </c>
      <c r="CL20" s="217"/>
      <c r="CM20" s="216">
        <f>('[4]Проверочная  таблица'!IT22+'[4]Проверочная  таблица'!IZ22)/1000</f>
        <v>0</v>
      </c>
      <c r="CN20" s="216">
        <f>('[4]Проверочная  таблица'!IW22+'[4]Проверочная  таблица'!JC22)/1000</f>
        <v>0</v>
      </c>
      <c r="CO20" s="217">
        <f t="shared" si="24"/>
        <v>0</v>
      </c>
      <c r="CP20" s="217">
        <v>0</v>
      </c>
      <c r="CQ20" s="216">
        <f>('[4]Проверочная  таблица'!JP22)/1000</f>
        <v>0</v>
      </c>
      <c r="CR20" s="216">
        <f>('[4]Проверочная  таблица'!JS22)/1000</f>
        <v>0</v>
      </c>
      <c r="CS20" s="217">
        <f t="shared" si="9"/>
        <v>0</v>
      </c>
      <c r="CT20" s="217">
        <v>174.60226</v>
      </c>
      <c r="CU20" s="216">
        <f>('[4]Проверочная  таблица'!MV22+'[4]Проверочная  таблица'!MW22+'[4]Проверочная  таблица'!NG22+'[4]Проверочная  таблица'!NH22)/1000</f>
        <v>174.60226</v>
      </c>
      <c r="CV20" s="216">
        <f>('[4]Проверочная  таблица'!NJ22+'[4]Проверочная  таблица'!NK22+'[4]Проверочная  таблица'!ND22+'[4]Проверочная  таблица'!NE22)/1000</f>
        <v>174.60226</v>
      </c>
      <c r="CW20" s="217">
        <f t="shared" si="25"/>
        <v>100</v>
      </c>
      <c r="CX20" s="217">
        <v>0</v>
      </c>
      <c r="CY20" s="216">
        <f>('[4]Проверочная  таблица'!HV22+'[4]Проверочная  таблица'!IB22)/1000</f>
        <v>0</v>
      </c>
      <c r="CZ20" s="216">
        <f>('[4]Проверочная  таблица'!HY22+'[4]Проверочная  таблица'!IE22)/1000</f>
        <v>0</v>
      </c>
      <c r="DA20" s="217">
        <f t="shared" si="26"/>
        <v>0</v>
      </c>
      <c r="DB20" s="217">
        <v>16421.05284</v>
      </c>
      <c r="DC20" s="216">
        <f>('[4]Проверочная  таблица'!OG22+'[4]Проверочная  таблица'!OH22+'[4]Проверочная  таблица'!OO22+'[4]Проверочная  таблица'!OP22)/1000</f>
        <v>16421.05284</v>
      </c>
      <c r="DD20" s="216">
        <f>('[4]Проверочная  таблица'!OK22+'[4]Проверочная  таблица'!OL22+'[4]Проверочная  таблица'!OS22+'[4]Проверочная  таблица'!OT22)/1000</f>
        <v>16421.05284</v>
      </c>
      <c r="DE20" s="217">
        <f t="shared" si="27"/>
        <v>100</v>
      </c>
      <c r="DF20" s="217">
        <v>0</v>
      </c>
      <c r="DG20" s="216">
        <f>('[4]Проверочная  таблица'!OI22+'[4]Проверочная  таблица'!OQ22)/1000</f>
        <v>0</v>
      </c>
      <c r="DH20" s="216">
        <f>('[4]Проверочная  таблица'!OM22+'[4]Проверочная  таблица'!OU22)/1000</f>
        <v>0</v>
      </c>
      <c r="DI20" s="217">
        <f t="shared" si="28"/>
        <v>0</v>
      </c>
      <c r="DJ20" s="217">
        <v>0</v>
      </c>
      <c r="DK20" s="216">
        <f>'[4]Проверочная  таблица'!EZ22/1000</f>
        <v>0</v>
      </c>
      <c r="DL20" s="216">
        <f>'[4]Проверочная  таблица'!FC22/1000</f>
        <v>0</v>
      </c>
      <c r="DM20" s="217">
        <f t="shared" si="29"/>
        <v>0</v>
      </c>
      <c r="DN20" s="217"/>
      <c r="DO20" s="216">
        <f>'[4]Проверочная  таблица'!CG22/1000</f>
        <v>0</v>
      </c>
      <c r="DP20" s="216">
        <f>'[4]Проверочная  таблица'!CJ22/1000</f>
        <v>0</v>
      </c>
      <c r="DQ20" s="217">
        <f t="shared" si="30"/>
        <v>0</v>
      </c>
      <c r="DR20" s="217"/>
      <c r="DS20" s="216">
        <f>'[4]Проверочная  таблица'!CH22/1000</f>
        <v>83325</v>
      </c>
      <c r="DT20" s="216">
        <f>'[4]Проверочная  таблица'!CK22/1000</f>
        <v>83325</v>
      </c>
      <c r="DU20" s="217">
        <f t="shared" si="31"/>
        <v>100</v>
      </c>
      <c r="DV20" s="217"/>
      <c r="DW20" s="216">
        <f>'[4]Проверочная  таблица'!CU22/1000</f>
        <v>0</v>
      </c>
      <c r="DX20" s="216">
        <f>'[4]Проверочная  таблица'!CX22/1000</f>
        <v>0</v>
      </c>
      <c r="DY20" s="217">
        <f t="shared" si="32"/>
        <v>0</v>
      </c>
      <c r="DZ20" s="217"/>
      <c r="EA20" s="216">
        <f>'[4]Проверочная  таблица'!CV22/1000</f>
        <v>54003.469530000002</v>
      </c>
      <c r="EB20" s="216">
        <f>'[4]Проверочная  таблица'!CY22/1000</f>
        <v>54003.469530000002</v>
      </c>
      <c r="EC20" s="217">
        <f t="shared" si="33"/>
        <v>100</v>
      </c>
      <c r="ED20" s="217">
        <v>9256.0406999999996</v>
      </c>
      <c r="EE20" s="216">
        <f>'[4]Прочая  субсидия_МР  и  ГО'!V17/1000</f>
        <v>110565.58143000001</v>
      </c>
      <c r="EF20" s="216">
        <f>'[4]Прочая  субсидия_МР  и  ГО'!W17/1000</f>
        <v>104938.69620000001</v>
      </c>
      <c r="EG20" s="217">
        <f t="shared" si="34"/>
        <v>94.910816587563076</v>
      </c>
      <c r="EH20" s="217">
        <v>13375.05</v>
      </c>
      <c r="EI20" s="216">
        <f>'[4]Проверочная  таблица'!BC22/1000</f>
        <v>45439.098659999996</v>
      </c>
      <c r="EJ20" s="216">
        <f>'[4]Проверочная  таблица'!BF22/1000</f>
        <v>42438.910229999994</v>
      </c>
      <c r="EK20" s="217">
        <f t="shared" si="35"/>
        <v>93.397341676055163</v>
      </c>
      <c r="EL20" s="217"/>
      <c r="EM20" s="216">
        <f>'[4]Прочая  субсидия_МР  и  ГО'!X17/1000</f>
        <v>0</v>
      </c>
      <c r="EN20" s="216">
        <f>'[4]Прочая  субсидия_МР  и  ГО'!Y17/1000</f>
        <v>0</v>
      </c>
      <c r="EO20" s="217">
        <f t="shared" si="36"/>
        <v>0</v>
      </c>
      <c r="EP20" s="217"/>
      <c r="EQ20" s="216">
        <f>'[4]Прочая  субсидия_МР  и  ГО'!Z17/1000</f>
        <v>0</v>
      </c>
      <c r="ER20" s="216">
        <f>'[4]Прочая  субсидия_МР  и  ГО'!AA17/1000</f>
        <v>0</v>
      </c>
      <c r="ES20" s="217">
        <f t="shared" si="37"/>
        <v>0</v>
      </c>
      <c r="ET20" s="217">
        <v>43852.055340000006</v>
      </c>
      <c r="EU20" s="216">
        <f>'[4]Прочая  субсидия_МР  и  ГО'!AB17/1000</f>
        <v>45802.055340000006</v>
      </c>
      <c r="EV20" s="216">
        <f>'[4]Прочая  субсидия_МР  и  ГО'!AC17/1000</f>
        <v>45802.055340000006</v>
      </c>
      <c r="EW20" s="217">
        <f t="shared" si="38"/>
        <v>100</v>
      </c>
      <c r="EX20" s="217">
        <v>0</v>
      </c>
      <c r="EY20" s="216">
        <f>('[4]Проверочная  таблица'!TU22+'[4]Проверочная  таблица'!TV22+'[4]Проверочная  таблица'!TG22+'[4]Проверочная  таблица'!TH22)/1000</f>
        <v>0</v>
      </c>
      <c r="EZ20" s="216">
        <f>('[4]Проверочная  таблица'!UB22+'[4]Проверочная  таблица'!UC22+'[4]Проверочная  таблица'!TN22+'[4]Проверочная  таблица'!TO22)/1000</f>
        <v>0</v>
      </c>
      <c r="FA20" s="217">
        <f t="shared" si="39"/>
        <v>0</v>
      </c>
      <c r="FB20" s="217"/>
      <c r="FC20" s="216">
        <f>('[4]Проверочная  таблица'!TI20+'[4]Проверочная  таблица'!TJ20+'[4]Проверочная  таблица'!TW20+'[4]Проверочная  таблица'!TX20)/1000</f>
        <v>0</v>
      </c>
      <c r="FD20" s="216">
        <f>('[4]Проверочная  таблица'!UD20+'[4]Проверочная  таблица'!UE20+'[4]Проверочная  таблица'!TP20+'[4]Проверочная  таблица'!TQ20)/1000</f>
        <v>0</v>
      </c>
      <c r="FE20" s="217">
        <f t="shared" si="40"/>
        <v>0</v>
      </c>
      <c r="FF20" s="217">
        <v>0</v>
      </c>
      <c r="FG20" s="216">
        <f>('[4]Проверочная  таблица'!PW22+'[4]Проверочная  таблица'!PX22+'[4]Проверочная  таблица'!PM22+'[4]Проверочная  таблица'!PN22)/1000</f>
        <v>0</v>
      </c>
      <c r="FH20" s="216">
        <f>('[4]Проверочная  таблица'!PZ22+'[4]Проверочная  таблица'!QA22+'[4]Проверочная  таблица'!PR22+'[4]Проверочная  таблица'!PS22)/1000</f>
        <v>0</v>
      </c>
      <c r="FI20" s="217">
        <f t="shared" si="41"/>
        <v>0</v>
      </c>
      <c r="FJ20" s="217"/>
      <c r="FK20" s="216">
        <f>('[4]Проверочная  таблица'!GJ22+'[4]Проверочная  таблица'!GP22)/1000</f>
        <v>0</v>
      </c>
      <c r="FL20" s="216">
        <f>('[4]Проверочная  таблица'!GM22+'[4]Проверочная  таблица'!GS22)/1000</f>
        <v>0</v>
      </c>
      <c r="FM20" s="217">
        <f t="shared" si="42"/>
        <v>0</v>
      </c>
      <c r="FN20" s="217">
        <v>65248.526319999997</v>
      </c>
      <c r="FO20" s="216">
        <f>'[1]Исполнение  по  субсидии'!DY20</f>
        <v>57906.10527</v>
      </c>
      <c r="FP20" s="216">
        <f>'[1]Исполнение  по  субсидии'!DZ20</f>
        <v>57906.064410000006</v>
      </c>
      <c r="FQ20" s="217">
        <f t="shared" si="43"/>
        <v>99.999929437492298</v>
      </c>
      <c r="FR20" s="217">
        <v>0</v>
      </c>
      <c r="FS20" s="216">
        <f>('[4]Проверочная  таблица'!HA22+'[4]Проверочная  таблица'!HB22)/1000</f>
        <v>0</v>
      </c>
      <c r="FT20" s="216">
        <f>('[4]Проверочная  таблица'!HE22+'[4]Проверочная  таблица'!HF22)/1000</f>
        <v>0</v>
      </c>
      <c r="FU20" s="217">
        <f t="shared" si="44"/>
        <v>0</v>
      </c>
      <c r="FV20" s="217">
        <v>0</v>
      </c>
      <c r="FW20" s="216">
        <f>('[4]Проверочная  таблица'!HC22+'[4]Проверочная  таблица'!HI22)/1000</f>
        <v>0</v>
      </c>
      <c r="FX20" s="216">
        <f>('[4]Проверочная  таблица'!HG22+'[4]Проверочная  таблица'!HK22)/1000</f>
        <v>0</v>
      </c>
      <c r="FY20" s="217">
        <f t="shared" si="45"/>
        <v>0</v>
      </c>
      <c r="FZ20" s="217">
        <v>0</v>
      </c>
      <c r="GA20" s="216">
        <f>'[4]Проверочная  таблица'!HP22/1000</f>
        <v>0</v>
      </c>
      <c r="GB20" s="216">
        <f>'[4]Проверочная  таблица'!HS22/1000</f>
        <v>0</v>
      </c>
      <c r="GC20" s="217">
        <f t="shared" si="46"/>
        <v>0</v>
      </c>
      <c r="GD20" s="217">
        <v>88076.907099999997</v>
      </c>
      <c r="GE20" s="216">
        <f>('[4]Проверочная  таблица'!BM22+'[4]Проверочная  таблица'!BQ22)/1000</f>
        <v>79297.480089999983</v>
      </c>
      <c r="GF20" s="216">
        <f>('[4]Проверочная  таблица'!BO22+'[4]Проверочная  таблица'!BS22)/1000</f>
        <v>79297.480089999983</v>
      </c>
      <c r="GG20" s="217">
        <f t="shared" si="47"/>
        <v>100</v>
      </c>
      <c r="GH20" s="217">
        <v>33472.660159999999</v>
      </c>
      <c r="GI20" s="216">
        <f>('[4]Прочая  субсидия_МР  и  ГО'!AD17+'[4]Прочая  субсидия_БП'!N17)/1000</f>
        <v>40593.816829999996</v>
      </c>
      <c r="GJ20" s="216">
        <f>('[4]Прочая  субсидия_МР  и  ГО'!AE17+'[4]Прочая  субсидия_БП'!O17)/1000</f>
        <v>40593.816829999996</v>
      </c>
      <c r="GK20" s="217">
        <f t="shared" si="48"/>
        <v>100</v>
      </c>
      <c r="GL20" s="217">
        <v>0</v>
      </c>
      <c r="GM20" s="216">
        <f>('[4]Прочая  субсидия_МР  и  ГО'!AF17)/1000</f>
        <v>0</v>
      </c>
      <c r="GN20" s="216">
        <f>('[4]Прочая  субсидия_МР  и  ГО'!AG17)/1000</f>
        <v>0</v>
      </c>
      <c r="GO20" s="217">
        <f t="shared" si="49"/>
        <v>0</v>
      </c>
      <c r="GP20" s="217"/>
      <c r="GQ20" s="216">
        <f>('[4]Проверочная  таблица'!DA22+'[4]Проверочная  таблица'!DB22)/1000</f>
        <v>0</v>
      </c>
      <c r="GR20" s="216">
        <f>('[4]Проверочная  таблица'!DH22+'[4]Проверочная  таблица'!DI22)/1000</f>
        <v>0</v>
      </c>
      <c r="GS20" s="217">
        <f t="shared" si="50"/>
        <v>0</v>
      </c>
      <c r="GT20" s="217">
        <v>0</v>
      </c>
      <c r="GU20" s="216">
        <f>('[4]Проверочная  таблица'!DC22+'[4]Проверочная  таблица'!DD22+'[4]Проверочная  таблица'!DO22+'[4]Проверочная  таблица'!DP22)/1000</f>
        <v>0</v>
      </c>
      <c r="GV20" s="216">
        <f>('[4]Проверочная  таблица'!DJ22+'[4]Проверочная  таблица'!DK22+'[4]Проверочная  таблица'!DR22+'[4]Проверочная  таблица'!DS22)/1000</f>
        <v>0</v>
      </c>
      <c r="GW20" s="217">
        <f t="shared" si="51"/>
        <v>0</v>
      </c>
      <c r="GX20" s="217">
        <v>0</v>
      </c>
      <c r="GY20" s="216">
        <f>('[4]Проверочная  таблица'!DE22+'[4]Проверочная  таблица'!DF22)/1000</f>
        <v>0</v>
      </c>
      <c r="GZ20" s="216">
        <f>('[4]Проверочная  таблица'!DL22+'[4]Проверочная  таблица'!DM22)/1000</f>
        <v>0</v>
      </c>
      <c r="HA20" s="217">
        <f t="shared" si="10"/>
        <v>0</v>
      </c>
      <c r="HB20" s="217"/>
      <c r="HC20" s="216">
        <f>('[4]Проверочная  таблица'!BD22+'[4]Проверочная  таблица'!BI22+'[4]Прочая  субсидия_МР  и  ГО'!AH17+'[4]Прочая  субсидия_БП'!Z17)/1000</f>
        <v>0</v>
      </c>
      <c r="HD20" s="216">
        <f>('[4]Проверочная  таблица'!BG22+'[4]Проверочная  таблица'!BK22+'[4]Прочая  субсидия_МР  и  ГО'!AI17+'[4]Прочая  субсидия_БП'!AA17)/1000</f>
        <v>0</v>
      </c>
      <c r="HE20" s="217">
        <f t="shared" si="52"/>
        <v>0</v>
      </c>
      <c r="HF20" s="217">
        <v>0</v>
      </c>
      <c r="HG20" s="216">
        <f>('[4]Прочая  субсидия_МР  и  ГО'!AJ17+'[4]Прочая  субсидия_БП'!AF17)/1000</f>
        <v>0</v>
      </c>
      <c r="HH20" s="216">
        <f>('[4]Прочая  субсидия_МР  и  ГО'!AK17+'[4]Прочая  субсидия_БП'!AG17)/1000</f>
        <v>0</v>
      </c>
      <c r="HI20" s="217">
        <f t="shared" si="53"/>
        <v>0</v>
      </c>
      <c r="HJ20" s="217">
        <v>0</v>
      </c>
      <c r="HK20" s="216">
        <f>('[4]Прочая  субсидия_МР  и  ГО'!AL17)/1000</f>
        <v>0</v>
      </c>
      <c r="HL20" s="216">
        <f>('[4]Прочая  субсидия_МР  и  ГО'!AM17)/1000</f>
        <v>0</v>
      </c>
      <c r="HM20" s="217">
        <f t="shared" si="54"/>
        <v>0</v>
      </c>
      <c r="HN20" s="217"/>
      <c r="HO20" s="216">
        <f>('[4]Прочая  субсидия_МР  и  ГО'!AN17+'[4]Прочая  субсидия_БП'!AL17)/1000</f>
        <v>0</v>
      </c>
      <c r="HP20" s="216">
        <f>('[4]Прочая  субсидия_МР  и  ГО'!AO17+'[4]Прочая  субсидия_БП'!AM17)/1000</f>
        <v>0</v>
      </c>
      <c r="HQ20" s="217">
        <f t="shared" si="55"/>
        <v>0</v>
      </c>
      <c r="HR20" s="217">
        <v>603.21706999999992</v>
      </c>
      <c r="HS20" s="216">
        <f>('[4]Прочая  субсидия_МР  и  ГО'!AP17+'[4]Прочая  субсидия_БП'!AR17)/1000</f>
        <v>1303.2170699999999</v>
      </c>
      <c r="HT20" s="216">
        <f>('[4]Прочая  субсидия_МР  и  ГО'!AQ17+'[4]Прочая  субсидия_БП'!AS17)/1000</f>
        <v>1303.2170699999999</v>
      </c>
      <c r="HU20" s="217">
        <f t="shared" si="56"/>
        <v>100</v>
      </c>
      <c r="HV20" s="217">
        <v>3751</v>
      </c>
      <c r="HW20" s="216">
        <f>'[4]Прочая  субсидия_МР  и  ГО'!AR17/1000</f>
        <v>3751</v>
      </c>
      <c r="HX20" s="216">
        <f>'[4]Прочая  субсидия_МР  и  ГО'!AS17/1000</f>
        <v>3751</v>
      </c>
      <c r="HY20" s="217">
        <f t="shared" si="57"/>
        <v>100</v>
      </c>
      <c r="HZ20" s="217">
        <v>2955.70669</v>
      </c>
      <c r="IA20" s="216">
        <f>'[4]Прочая  субсидия_МР  и  ГО'!AT17/1000</f>
        <v>3375.0879199999999</v>
      </c>
      <c r="IB20" s="216">
        <f>'[4]Прочая  субсидия_МР  и  ГО'!AU17/1000</f>
        <v>3375.0879199999999</v>
      </c>
      <c r="IC20" s="217">
        <f t="shared" si="58"/>
        <v>100</v>
      </c>
      <c r="ID20" s="217">
        <v>1170.5930700000001</v>
      </c>
      <c r="IE20" s="216">
        <f>'[4]Прочая  субсидия_МР  и  ГО'!AV17/1000</f>
        <v>1117.92507</v>
      </c>
      <c r="IF20" s="216">
        <f>'[4]Прочая  субсидия_МР  и  ГО'!AW17/1000</f>
        <v>1117.92507</v>
      </c>
      <c r="IG20" s="217">
        <f t="shared" si="59"/>
        <v>100</v>
      </c>
      <c r="IH20" s="217"/>
      <c r="II20" s="216">
        <f>('[4]Проверочная  таблица'!RY22+'[4]Проверочная  таблица'!RZ22+'[4]Проверочная  таблица'!SE22+'[4]Проверочная  таблица'!SF22)/1000</f>
        <v>0</v>
      </c>
      <c r="IJ20" s="216">
        <f>('[4]Проверочная  таблица'!SB22+'[4]Проверочная  таблица'!SC22+'[4]Проверочная  таблица'!SH22+'[4]Проверочная  таблица'!SI22)/1000</f>
        <v>0</v>
      </c>
      <c r="IK20" s="217">
        <f t="shared" si="60"/>
        <v>0</v>
      </c>
      <c r="IL20" s="217">
        <v>1080.08</v>
      </c>
      <c r="IM20" s="216">
        <f>'[4]Прочая  субсидия_МР  и  ГО'!AX17/1000</f>
        <v>1042.0190400000001</v>
      </c>
      <c r="IN20" s="216">
        <f>'[4]Прочая  субсидия_МР  и  ГО'!AY17/1000</f>
        <v>425.26247999999998</v>
      </c>
      <c r="IO20" s="217">
        <f t="shared" si="61"/>
        <v>40.811392467454333</v>
      </c>
      <c r="IP20" s="217">
        <v>156.44999999999999</v>
      </c>
      <c r="IQ20" s="216">
        <f>('[4]Проверочная  таблица'!KU22+'[4]Проверочная  таблица'!KV22)/1000</f>
        <v>156.44999999999999</v>
      </c>
      <c r="IR20" s="216">
        <f>('[4]Проверочная  таблица'!KX22+'[4]Проверочная  таблица'!KY22)/1000</f>
        <v>156.44999999999999</v>
      </c>
      <c r="IS20" s="217">
        <f t="shared" si="62"/>
        <v>100</v>
      </c>
      <c r="IT20" s="217">
        <v>348.17343</v>
      </c>
      <c r="IU20" s="216">
        <f>('[4]Прочая  субсидия_БП'!AX17+'[4]Прочая  субсидия_МР  и  ГО'!AZ17)/1000</f>
        <v>348.17343</v>
      </c>
      <c r="IV20" s="216">
        <f>('[4]Прочая  субсидия_БП'!AY17+'[4]Прочая  субсидия_МР  и  ГО'!BA17)/1000</f>
        <v>348.17343</v>
      </c>
      <c r="IW20" s="217">
        <f t="shared" si="63"/>
        <v>100</v>
      </c>
      <c r="IX20" s="217">
        <v>0</v>
      </c>
      <c r="IY20" s="216">
        <f>'[4]Прочая  субсидия_МР  и  ГО'!BB17/1000</f>
        <v>0</v>
      </c>
      <c r="IZ20" s="216">
        <f>'[4]Прочая  субсидия_МР  и  ГО'!BC17/1000</f>
        <v>0</v>
      </c>
      <c r="JA20" s="217">
        <f t="shared" si="64"/>
        <v>0</v>
      </c>
      <c r="JB20" s="217">
        <v>0</v>
      </c>
      <c r="JC20" s="216">
        <f>('[4]Прочая  субсидия_МР  и  ГО'!BD17+'[4]Прочая  субсидия_БП'!BE17)/1000</f>
        <v>0</v>
      </c>
      <c r="JD20" s="216">
        <f>('[4]Прочая  субсидия_МР  и  ГО'!BE17+'[4]Прочая  субсидия_БП'!BF17)/1000</f>
        <v>0</v>
      </c>
      <c r="JE20" s="217">
        <f t="shared" si="65"/>
        <v>0</v>
      </c>
      <c r="JF20" s="217">
        <v>0</v>
      </c>
      <c r="JG20" s="216">
        <f>('[4]Проверочная  таблица'!FG22+'[4]Проверочная  таблица'!FH22+'[4]Проверочная  таблица'!FM22+'[4]Проверочная  таблица'!FN22)/1000</f>
        <v>0</v>
      </c>
      <c r="JH20" s="216">
        <f>('[4]Проверочная  таблица'!FJ22+'[4]Проверочная  таблица'!FK22+'[4]Проверочная  таблица'!FP22+'[4]Проверочная  таблица'!FQ22)/1000</f>
        <v>0</v>
      </c>
      <c r="JI20" s="217">
        <f t="shared" si="66"/>
        <v>0</v>
      </c>
      <c r="JJ20" s="217">
        <v>116.83316000000001</v>
      </c>
      <c r="JK20" s="216">
        <f>('[4]Прочая  субсидия_МР  и  ГО'!BF17+'[4]Прочая  субсидия_БП'!BK17)/1000</f>
        <v>116.83316000000001</v>
      </c>
      <c r="JL20" s="216">
        <f>('[4]Прочая  субсидия_МР  и  ГО'!BG17+'[4]Прочая  субсидия_БП'!BL17)/1000</f>
        <v>116.83316000000001</v>
      </c>
      <c r="JM20" s="217">
        <f t="shared" si="67"/>
        <v>100</v>
      </c>
    </row>
    <row r="21" spans="1:273" s="181" customFormat="1" ht="21.75" customHeight="1" thickBot="1" x14ac:dyDescent="0.3">
      <c r="A21" s="220" t="s">
        <v>20</v>
      </c>
      <c r="B21" s="221">
        <f t="shared" si="11"/>
        <v>276184.09861999995</v>
      </c>
      <c r="C21" s="221">
        <f t="shared" si="11"/>
        <v>322907.73261000001</v>
      </c>
      <c r="D21" s="221">
        <f t="shared" si="11"/>
        <v>314012.41631</v>
      </c>
      <c r="E21" s="213" t="e">
        <f>M21+Q21+#REF!+#REF!+#REF!+U21+Y21+AG21+#REF!+#REF!+AO21+BA21+HY21+BI21+BM21+AS21+BQ21+#REF!+BY21+#REF!+CG21+#REF!+#REF!+CC21+#REF!+#REF!+CK21+#REF!+#REF!+CS21+#REF!+CW21+DA21+DE21+DI21+#REF!+#REF!+DM21+DY21+EG21+EK21+EW21+FA21+#REF!+FI21+FQ21+FU21+GC21+GG21+GK21+GO21+GS21+GW21+HA21+#REF!+HE21+HI21+HM21+#REF!+HU21+IC21+IG21+IK21+IW21+JA21+JI21+JM21</f>
        <v>#REF!</v>
      </c>
      <c r="F21" s="214" t="e">
        <f>O21+#REF!+#REF!+#REF!+S21+W21+AE21+#REF!+#REF!+AM21+AY21+HW21+BG21+BK21+AQ21+BO21+#REF!+BW21+#REF!+CE21+#REF!+#REF!+CA21+#REF!+#REF!+CI21+#REF!+#REF!+CQ21+#REF!+CU21+CY21+DC21+DG21+#REF!+#REF!+DK21+DW21+EE21+EI21+EU21+EY21+#REF!+FG21+FO21+FS21+GA21+GE21+GI21+GM21+GQ21+GU21+GY21+#REF!+HC21+HG21+HK21+#REF!+HS21+IA21+IE21+II21+IU21+IY21+JG21+JK21+JC21</f>
        <v>#REF!</v>
      </c>
      <c r="G21" s="214" t="e">
        <f>P21+#REF!+#REF!+#REF!+T21+X21+AF21+#REF!+#REF!+AN21+AZ21+HX21+BH21+BL21+AR21+BP21+#REF!+BX21+#REF!+CF21+#REF!+#REF!+CB21+#REF!+#REF!+CJ21+#REF!+#REF!+CR21+#REF!+CV21+CZ21+DD21+DH21+#REF!+#REF!+DL21+DX21+EF21+EJ21+EV21+EZ21+#REF!+FH21+FP21+FT21+GB21+GF21+GJ21+GN21+GR21+GV21+GZ21+#REF!+HD21+HH21+HL21+#REF!+HT21+IB21+IF21+IJ21+IV21+IZ21+JH21+JL21+JD21</f>
        <v>#REF!</v>
      </c>
      <c r="H21" s="214" t="e">
        <f>Q21+#REF!+#REF!+#REF!+U21+Y21+AG21+#REF!+#REF!+AO21+BA21+HY21+BI21+BM21+AS21+BQ21+#REF!+BY21+#REF!+CG21+#REF!+#REF!+CC21+#REF!+#REF!+CK21+#REF!+#REF!+CS21+#REF!+CW21+DA21+DE21+DI21+#REF!+#REF!+DM21+DY21+EG21+EK21+EW21+FA21+#REF!+FI21+FQ21+FU21+GC21+GG21+GK21+GO21+GS21+GW21+HA21+#REF!+HE21+HI21+HM21+#REF!+HU21+IC21+IG21+IK21+IW21+JA21+JI21+JM21+#REF!</f>
        <v>#REF!</v>
      </c>
      <c r="I21" s="215">
        <f t="shared" si="0"/>
        <v>97.245245188741407</v>
      </c>
      <c r="J21" s="217">
        <v>0</v>
      </c>
      <c r="K21" s="216">
        <f>'[4]Проверочная  таблица'!DY15/1000</f>
        <v>0</v>
      </c>
      <c r="L21" s="216">
        <f>'[4]Проверочная  таблица'!EC15/1000</f>
        <v>0</v>
      </c>
      <c r="M21" s="217">
        <f t="shared" si="12"/>
        <v>0</v>
      </c>
      <c r="N21" s="217">
        <v>0</v>
      </c>
      <c r="O21" s="218">
        <f>'[4]Проверочная  таблица'!DZ15/1000</f>
        <v>0</v>
      </c>
      <c r="P21" s="216">
        <f>'[4]Проверочная  таблица'!ED15/1000</f>
        <v>0</v>
      </c>
      <c r="Q21" s="217">
        <f t="shared" si="13"/>
        <v>0</v>
      </c>
      <c r="R21" s="217"/>
      <c r="S21" s="216">
        <f>'[4]Проверочная  таблица'!SZ15/1000</f>
        <v>0</v>
      </c>
      <c r="T21" s="216">
        <f>'[4]Проверочная  таблица'!TC15/1000</f>
        <v>0</v>
      </c>
      <c r="U21" s="217">
        <f t="shared" si="1"/>
        <v>0</v>
      </c>
      <c r="V21" s="217">
        <v>215.51251000000002</v>
      </c>
      <c r="W21" s="216">
        <f>('[4]Прочая  субсидия_МР  и  ГО'!F10)/1000</f>
        <v>215.51251000000002</v>
      </c>
      <c r="X21" s="216">
        <f>('[4]Прочая  субсидия_МР  и  ГО'!G10)/1000</f>
        <v>215.51251000000002</v>
      </c>
      <c r="Y21" s="217">
        <f t="shared" si="14"/>
        <v>100</v>
      </c>
      <c r="Z21" s="217">
        <v>0</v>
      </c>
      <c r="AA21" s="216">
        <f>'[4]Прочая  субсидия_МР  и  ГО'!H10/1000</f>
        <v>0</v>
      </c>
      <c r="AB21" s="216">
        <f>'[4]Прочая  субсидия_МР  и  ГО'!I10/1000</f>
        <v>0</v>
      </c>
      <c r="AC21" s="217">
        <f t="shared" si="15"/>
        <v>0</v>
      </c>
      <c r="AD21" s="217">
        <v>0</v>
      </c>
      <c r="AE21" s="216">
        <f>('[4]Проверочная  таблица'!ET15+'[4]Проверочная  таблица'!EU15)/1000</f>
        <v>0</v>
      </c>
      <c r="AF21" s="216">
        <f>('[4]Проверочная  таблица'!EX15+'[4]Проверочная  таблица'!EY15)/1000</f>
        <v>0</v>
      </c>
      <c r="AG21" s="217">
        <f t="shared" si="16"/>
        <v>0</v>
      </c>
      <c r="AH21" s="217">
        <v>0</v>
      </c>
      <c r="AI21" s="216">
        <f>'[4]Проверочная  таблица'!ES15/1000</f>
        <v>0</v>
      </c>
      <c r="AJ21" s="216">
        <f>'[4]Проверочная  таблица'!EW15/1000</f>
        <v>0</v>
      </c>
      <c r="AK21" s="217">
        <f t="shared" si="17"/>
        <v>0</v>
      </c>
      <c r="AL21" s="217">
        <v>0</v>
      </c>
      <c r="AM21" s="216">
        <f>'[4]Проверочная  таблица'!EF15/1000</f>
        <v>0</v>
      </c>
      <c r="AN21" s="216">
        <f>'[4]Проверочная  таблица'!EI15/1000</f>
        <v>0</v>
      </c>
      <c r="AO21" s="217">
        <f t="shared" si="18"/>
        <v>0</v>
      </c>
      <c r="AP21" s="217">
        <v>0</v>
      </c>
      <c r="AQ21" s="216">
        <f>'[4]Прочая  субсидия_МР  и  ГО'!J10/1000</f>
        <v>0</v>
      </c>
      <c r="AR21" s="216">
        <f>'[4]Прочая  субсидия_МР  и  ГО'!K10/1000</f>
        <v>0</v>
      </c>
      <c r="AS21" s="217">
        <f t="shared" si="2"/>
        <v>0</v>
      </c>
      <c r="AT21" s="217"/>
      <c r="AU21" s="216">
        <f>'[4]Прочая  субсидия_МР  и  ГО'!L10/1000</f>
        <v>0</v>
      </c>
      <c r="AV21" s="216">
        <f>'[4]Прочая  субсидия_МР  и  ГО'!M10/1000</f>
        <v>0</v>
      </c>
      <c r="AW21" s="217">
        <f t="shared" si="3"/>
        <v>0</v>
      </c>
      <c r="AX21" s="217">
        <v>0</v>
      </c>
      <c r="AY21" s="216">
        <f>'[1]Исполнение  по  субсидии'!AM21</f>
        <v>0</v>
      </c>
      <c r="AZ21" s="216">
        <f>'[1]Исполнение  по  субсидии'!AN21</f>
        <v>0</v>
      </c>
      <c r="BA21" s="217">
        <f t="shared" si="4"/>
        <v>0</v>
      </c>
      <c r="BB21" s="217">
        <v>0</v>
      </c>
      <c r="BC21" s="216">
        <f>'[4]Проверочная  таблица'!SO15/1000</f>
        <v>0</v>
      </c>
      <c r="BD21" s="216">
        <f>'[4]Проверочная  таблица'!SU15/1000</f>
        <v>0</v>
      </c>
      <c r="BE21" s="217">
        <f t="shared" si="5"/>
        <v>0</v>
      </c>
      <c r="BF21" s="217">
        <v>0</v>
      </c>
      <c r="BG21" s="216">
        <f>'[4]Прочая  субсидия_МР  и  ГО'!N10/1000</f>
        <v>0</v>
      </c>
      <c r="BH21" s="216">
        <f>'[4]Прочая  субсидия_МР  и  ГО'!O10/1000</f>
        <v>0</v>
      </c>
      <c r="BI21" s="217">
        <f t="shared" si="19"/>
        <v>0</v>
      </c>
      <c r="BJ21" s="217">
        <v>0</v>
      </c>
      <c r="BK21" s="216">
        <f>'[4]Прочая  субсидия_МР  и  ГО'!P10/1000</f>
        <v>0</v>
      </c>
      <c r="BL21" s="216">
        <f>'[4]Прочая  субсидия_МР  и  ГО'!Q10/1000</f>
        <v>0</v>
      </c>
      <c r="BM21" s="217">
        <f t="shared" si="6"/>
        <v>0</v>
      </c>
      <c r="BN21" s="217">
        <v>207.17170000000002</v>
      </c>
      <c r="BO21" s="216">
        <f>'[4]Прочая  субсидия_МР  и  ГО'!R10/1000</f>
        <v>207.17170000000002</v>
      </c>
      <c r="BP21" s="216">
        <f>'[4]Прочая  субсидия_МР  и  ГО'!S10/1000</f>
        <v>207.17170000000002</v>
      </c>
      <c r="BQ21" s="217">
        <f t="shared" si="20"/>
        <v>100</v>
      </c>
      <c r="BR21" s="217"/>
      <c r="BS21" s="216">
        <f>'[4]Проверочная  таблица'!JJ15/1000</f>
        <v>0</v>
      </c>
      <c r="BT21" s="216">
        <f>'[4]Проверочная  таблица'!JM15/1000</f>
        <v>0</v>
      </c>
      <c r="BU21" s="217">
        <f t="shared" si="7"/>
        <v>0</v>
      </c>
      <c r="BV21" s="217">
        <v>0</v>
      </c>
      <c r="BW21" s="216">
        <f>('[4]Проверочная  таблица'!LT15+'[4]Проверочная  таблица'!LU15+'[4]Проверочная  таблица'!LL15+'[4]Проверочная  таблица'!LM15)/1000</f>
        <v>0</v>
      </c>
      <c r="BX21" s="216">
        <f>('[4]Проверочная  таблица'!LP15+'[4]Проверочная  таблица'!LQ15+'[4]Проверочная  таблица'!LX15+'[4]Проверочная  таблица'!LY15)/1000</f>
        <v>0</v>
      </c>
      <c r="BY21" s="217">
        <f t="shared" si="8"/>
        <v>0</v>
      </c>
      <c r="BZ21" s="217">
        <v>0</v>
      </c>
      <c r="CA21" s="216">
        <f>('[4]Проверочная  таблица'!MS15+'[4]Проверочная  таблица'!MT15)/1000</f>
        <v>0</v>
      </c>
      <c r="CB21" s="216">
        <f>('[4]Проверочная  таблица'!NA15+'[4]Проверочная  таблица'!NB15)/1000</f>
        <v>0</v>
      </c>
      <c r="CC21" s="217">
        <f t="shared" si="21"/>
        <v>0</v>
      </c>
      <c r="CD21" s="217">
        <v>0</v>
      </c>
      <c r="CE21" s="216">
        <f>'[4]Проверочная  таблица'!QN15/1000</f>
        <v>0</v>
      </c>
      <c r="CF21" s="216">
        <f>'[4]Проверочная  таблица'!QQ15/1000</f>
        <v>0</v>
      </c>
      <c r="CG21" s="217">
        <f t="shared" si="22"/>
        <v>0</v>
      </c>
      <c r="CH21" s="217">
        <v>6.9565200000000003</v>
      </c>
      <c r="CI21" s="216">
        <f>('[4]Прочая  субсидия_МР  и  ГО'!T10+'[4]Прочая  субсидия_БП'!H10)/1000</f>
        <v>6.9565200000000003</v>
      </c>
      <c r="CJ21" s="216">
        <f>('[4]Прочая  субсидия_МР  и  ГО'!U10+'[4]Прочая  субсидия_БП'!I10)/1000</f>
        <v>6.9565200000000003</v>
      </c>
      <c r="CK21" s="217">
        <f t="shared" si="23"/>
        <v>100</v>
      </c>
      <c r="CL21" s="217"/>
      <c r="CM21" s="216">
        <f>('[4]Проверочная  таблица'!IT15+'[4]Проверочная  таблица'!IZ15)/1000</f>
        <v>0</v>
      </c>
      <c r="CN21" s="216">
        <f>('[4]Проверочная  таблица'!IW15+'[4]Проверочная  таблица'!JC15)/1000</f>
        <v>0</v>
      </c>
      <c r="CO21" s="217">
        <f t="shared" si="24"/>
        <v>0</v>
      </c>
      <c r="CP21" s="217">
        <v>0</v>
      </c>
      <c r="CQ21" s="216">
        <f>('[4]Проверочная  таблица'!JP15)/1000</f>
        <v>0</v>
      </c>
      <c r="CR21" s="216">
        <f>('[4]Проверочная  таблица'!JS15)/1000</f>
        <v>0</v>
      </c>
      <c r="CS21" s="217">
        <f t="shared" si="9"/>
        <v>0</v>
      </c>
      <c r="CT21" s="217">
        <v>122.52157000000001</v>
      </c>
      <c r="CU21" s="216">
        <f>('[4]Проверочная  таблица'!MV15+'[4]Проверочная  таблица'!MW15+'[4]Проверочная  таблица'!NG15+'[4]Проверочная  таблица'!NH15)/1000</f>
        <v>122.52157000000001</v>
      </c>
      <c r="CV21" s="216">
        <f>('[4]Проверочная  таблица'!NJ15+'[4]Проверочная  таблица'!NK15+'[4]Проверочная  таблица'!ND15+'[4]Проверочная  таблица'!NE15)/1000</f>
        <v>122.52157000000001</v>
      </c>
      <c r="CW21" s="217">
        <f t="shared" si="25"/>
        <v>100</v>
      </c>
      <c r="CX21" s="217">
        <v>0</v>
      </c>
      <c r="CY21" s="216">
        <f>('[4]Проверочная  таблица'!HV15+'[4]Проверочная  таблица'!IB15)/1000</f>
        <v>0</v>
      </c>
      <c r="CZ21" s="216">
        <f>('[4]Проверочная  таблица'!HY15+'[4]Проверочная  таблица'!IE15)/1000</f>
        <v>0</v>
      </c>
      <c r="DA21" s="217">
        <f t="shared" si="26"/>
        <v>0</v>
      </c>
      <c r="DB21" s="217">
        <v>0</v>
      </c>
      <c r="DC21" s="216">
        <f>('[4]Проверочная  таблица'!OG15+'[4]Проверочная  таблица'!OH15+'[4]Проверочная  таблица'!OO15+'[4]Проверочная  таблица'!OP15)/1000</f>
        <v>0</v>
      </c>
      <c r="DD21" s="216">
        <f>('[4]Проверочная  таблица'!OK15+'[4]Проверочная  таблица'!OL15+'[4]Проверочная  таблица'!OS15+'[4]Проверочная  таблица'!OT15)/1000</f>
        <v>0</v>
      </c>
      <c r="DE21" s="217">
        <f t="shared" si="27"/>
        <v>0</v>
      </c>
      <c r="DF21" s="217">
        <v>0</v>
      </c>
      <c r="DG21" s="216">
        <f>('[4]Проверочная  таблица'!OI15+'[4]Проверочная  таблица'!OQ15)/1000</f>
        <v>0</v>
      </c>
      <c r="DH21" s="216">
        <f>('[4]Проверочная  таблица'!OM15+'[4]Проверочная  таблица'!OU15)/1000</f>
        <v>0</v>
      </c>
      <c r="DI21" s="217">
        <f t="shared" si="28"/>
        <v>0</v>
      </c>
      <c r="DJ21" s="217">
        <v>0</v>
      </c>
      <c r="DK21" s="216">
        <f>'[4]Проверочная  таблица'!EZ15/1000</f>
        <v>0</v>
      </c>
      <c r="DL21" s="216">
        <f>'[4]Проверочная  таблица'!FC15/1000</f>
        <v>0</v>
      </c>
      <c r="DM21" s="217">
        <f t="shared" si="29"/>
        <v>0</v>
      </c>
      <c r="DN21" s="217"/>
      <c r="DO21" s="216">
        <f>'[4]Проверочная  таблица'!CG15/1000</f>
        <v>0</v>
      </c>
      <c r="DP21" s="216">
        <f>'[4]Проверочная  таблица'!CJ15/1000</f>
        <v>0</v>
      </c>
      <c r="DQ21" s="217">
        <f t="shared" si="30"/>
        <v>0</v>
      </c>
      <c r="DR21" s="217"/>
      <c r="DS21" s="216">
        <f>'[4]Проверочная  таблица'!CH15/1000</f>
        <v>5826.5363899999993</v>
      </c>
      <c r="DT21" s="216">
        <f>'[4]Проверочная  таблица'!CK15/1000</f>
        <v>5826.5363899999993</v>
      </c>
      <c r="DU21" s="217">
        <f t="shared" si="31"/>
        <v>100</v>
      </c>
      <c r="DV21" s="217"/>
      <c r="DW21" s="216">
        <f>'[4]Проверочная  таблица'!CU15/1000</f>
        <v>0</v>
      </c>
      <c r="DX21" s="216">
        <f>'[4]Проверочная  таблица'!CX15/1000</f>
        <v>0</v>
      </c>
      <c r="DY21" s="217">
        <f t="shared" si="32"/>
        <v>0</v>
      </c>
      <c r="DZ21" s="217"/>
      <c r="EA21" s="216">
        <f>'[4]Проверочная  таблица'!CV15/1000</f>
        <v>3368.8832000000002</v>
      </c>
      <c r="EB21" s="216">
        <f>'[4]Проверочная  таблица'!CY15/1000</f>
        <v>3368.8832000000002</v>
      </c>
      <c r="EC21" s="217">
        <f t="shared" si="33"/>
        <v>100</v>
      </c>
      <c r="ED21" s="217">
        <v>0</v>
      </c>
      <c r="EE21" s="216">
        <f>'[4]Прочая  субсидия_МР  и  ГО'!V10/1000</f>
        <v>0</v>
      </c>
      <c r="EF21" s="216">
        <f>'[4]Прочая  субсидия_МР  и  ГО'!W10/1000</f>
        <v>0</v>
      </c>
      <c r="EG21" s="217">
        <f t="shared" si="34"/>
        <v>0</v>
      </c>
      <c r="EH21" s="217">
        <v>16551.305479999999</v>
      </c>
      <c r="EI21" s="216">
        <f>'[4]Проверочная  таблица'!BC15/1000</f>
        <v>49564.519879999993</v>
      </c>
      <c r="EJ21" s="216">
        <f>'[4]Проверочная  таблица'!BF15/1000</f>
        <v>41891.895969999998</v>
      </c>
      <c r="EK21" s="217">
        <f t="shared" si="35"/>
        <v>84.519926898160051</v>
      </c>
      <c r="EL21" s="217"/>
      <c r="EM21" s="216">
        <f>'[4]Прочая  субсидия_МР  и  ГО'!X10/1000</f>
        <v>0</v>
      </c>
      <c r="EN21" s="216">
        <f>'[4]Прочая  субсидия_МР  и  ГО'!Y10/1000</f>
        <v>0</v>
      </c>
      <c r="EO21" s="217">
        <f t="shared" si="36"/>
        <v>0</v>
      </c>
      <c r="EP21" s="217"/>
      <c r="EQ21" s="216">
        <f>'[4]Прочая  субсидия_МР  и  ГО'!Z10/1000</f>
        <v>0</v>
      </c>
      <c r="ER21" s="216">
        <f>'[4]Прочая  субсидия_МР  и  ГО'!AA10/1000</f>
        <v>0</v>
      </c>
      <c r="ES21" s="217">
        <f t="shared" si="37"/>
        <v>0</v>
      </c>
      <c r="ET21" s="217">
        <v>22984.228139999999</v>
      </c>
      <c r="EU21" s="216">
        <f>'[4]Прочая  субсидия_МР  и  ГО'!AB10/1000</f>
        <v>27534.228139999999</v>
      </c>
      <c r="EV21" s="216">
        <f>'[4]Прочая  субсидия_МР  и  ГО'!AC10/1000</f>
        <v>26686.596679999999</v>
      </c>
      <c r="EW21" s="217">
        <f t="shared" si="38"/>
        <v>96.921535422419865</v>
      </c>
      <c r="EX21" s="217">
        <v>0</v>
      </c>
      <c r="EY21" s="216">
        <f>('[4]Проверочная  таблица'!TU15+'[4]Проверочная  таблица'!TV15+'[4]Проверочная  таблица'!TG15+'[4]Проверочная  таблица'!TH15)/1000</f>
        <v>0</v>
      </c>
      <c r="EZ21" s="216">
        <f>('[4]Проверочная  таблица'!UB15+'[4]Проверочная  таблица'!UC15+'[4]Проверочная  таблица'!TN15+'[4]Проверочная  таблица'!TO15)/1000</f>
        <v>0</v>
      </c>
      <c r="FA21" s="217">
        <f t="shared" si="39"/>
        <v>0</v>
      </c>
      <c r="FB21" s="217"/>
      <c r="FC21" s="216">
        <f>('[4]Проверочная  таблица'!TI21+'[4]Проверочная  таблица'!TJ21+'[4]Проверочная  таблица'!TW21+'[4]Проверочная  таблица'!TX21)/1000</f>
        <v>0</v>
      </c>
      <c r="FD21" s="216">
        <f>('[4]Проверочная  таблица'!UD21+'[4]Проверочная  таблица'!UE21+'[4]Проверочная  таблица'!TP21+'[4]Проверочная  таблица'!TQ21)/1000</f>
        <v>0</v>
      </c>
      <c r="FE21" s="217">
        <f t="shared" si="40"/>
        <v>0</v>
      </c>
      <c r="FF21" s="217">
        <v>0</v>
      </c>
      <c r="FG21" s="216">
        <f>('[4]Проверочная  таблица'!PW15+'[4]Проверочная  таблица'!PX15+'[4]Проверочная  таблица'!PM15+'[4]Проверочная  таблица'!PN15)/1000</f>
        <v>0</v>
      </c>
      <c r="FH21" s="216">
        <f>('[4]Проверочная  таблица'!PZ15+'[4]Проверочная  таблица'!QA15+'[4]Проверочная  таблица'!PR15+'[4]Проверочная  таблица'!PS15)/1000</f>
        <v>0</v>
      </c>
      <c r="FI21" s="217">
        <f t="shared" si="41"/>
        <v>0</v>
      </c>
      <c r="FJ21" s="217"/>
      <c r="FK21" s="216">
        <f>('[4]Проверочная  таблица'!GJ15+'[4]Проверочная  таблица'!GP15)/1000</f>
        <v>0</v>
      </c>
      <c r="FL21" s="216">
        <f>('[4]Проверочная  таблица'!GM15+'[4]Проверочная  таблица'!GS15)/1000</f>
        <v>0</v>
      </c>
      <c r="FM21" s="217">
        <f t="shared" si="42"/>
        <v>0</v>
      </c>
      <c r="FN21" s="217">
        <v>212816.73684</v>
      </c>
      <c r="FO21" s="216">
        <f>('[4]Проверочная  таблица'!TY15+'[4]Проверочная  таблица'!TZ15+'[4]Проверочная  таблица'!TK15+'[4]Проверочная  таблица'!TL15)/1000</f>
        <v>212816.73684</v>
      </c>
      <c r="FP21" s="216">
        <f>('[4]Проверочная  таблица'!UF15+'[4]Проверочная  таблица'!UG15+'[4]Проверочная  таблица'!TR15+'[4]Проверочная  таблица'!TS15)/1000</f>
        <v>212816.73684</v>
      </c>
      <c r="FQ21" s="217">
        <f t="shared" si="43"/>
        <v>100</v>
      </c>
      <c r="FR21" s="217">
        <v>0</v>
      </c>
      <c r="FS21" s="216">
        <f>('[4]Проверочная  таблица'!HA15+'[4]Проверочная  таблица'!HB15)/1000</f>
        <v>0</v>
      </c>
      <c r="FT21" s="216">
        <f>('[4]Проверочная  таблица'!HE15+'[4]Проверочная  таблица'!HF15)/1000</f>
        <v>0</v>
      </c>
      <c r="FU21" s="217">
        <f t="shared" si="44"/>
        <v>0</v>
      </c>
      <c r="FV21" s="217">
        <v>0</v>
      </c>
      <c r="FW21" s="216">
        <f>('[4]Проверочная  таблица'!HC15+'[4]Проверочная  таблица'!HI15)/1000</f>
        <v>0</v>
      </c>
      <c r="FX21" s="216">
        <f>('[4]Проверочная  таблица'!HG15+'[4]Проверочная  таблица'!HK15)/1000</f>
        <v>0</v>
      </c>
      <c r="FY21" s="217">
        <f t="shared" si="45"/>
        <v>0</v>
      </c>
      <c r="FZ21" s="217">
        <v>0</v>
      </c>
      <c r="GA21" s="216">
        <f>'[4]Проверочная  таблица'!HP15/1000</f>
        <v>0</v>
      </c>
      <c r="GB21" s="216">
        <f>'[4]Проверочная  таблица'!HS15/1000</f>
        <v>0</v>
      </c>
      <c r="GC21" s="217">
        <f t="shared" si="46"/>
        <v>0</v>
      </c>
      <c r="GD21" s="217">
        <v>0</v>
      </c>
      <c r="GE21" s="216">
        <f>('[4]Проверочная  таблица'!BM15+'[4]Проверочная  таблица'!BQ15)/1000</f>
        <v>0</v>
      </c>
      <c r="GF21" s="216">
        <f>('[4]Проверочная  таблица'!BO15+'[4]Проверочная  таблица'!BS15)/1000</f>
        <v>0</v>
      </c>
      <c r="GG21" s="217">
        <f t="shared" si="47"/>
        <v>0</v>
      </c>
      <c r="GH21" s="217">
        <v>19700.007089999999</v>
      </c>
      <c r="GI21" s="216">
        <f>('[4]Прочая  субсидия_МР  и  ГО'!AD10+'[4]Прочая  субсидия_БП'!N10)/1000</f>
        <v>19700.007089999999</v>
      </c>
      <c r="GJ21" s="216">
        <f>('[4]Прочая  субсидия_МР  и  ГО'!AE10+'[4]Прочая  субсидия_БП'!O10)/1000</f>
        <v>19700.007089999999</v>
      </c>
      <c r="GK21" s="217">
        <f t="shared" si="48"/>
        <v>100</v>
      </c>
      <c r="GL21" s="217">
        <v>0</v>
      </c>
      <c r="GM21" s="216">
        <f>('[4]Прочая  субсидия_МР  и  ГО'!AF10)/1000</f>
        <v>0</v>
      </c>
      <c r="GN21" s="216">
        <f>('[4]Прочая  субсидия_МР  и  ГО'!AG10)/1000</f>
        <v>0</v>
      </c>
      <c r="GO21" s="217">
        <f t="shared" si="49"/>
        <v>0</v>
      </c>
      <c r="GP21" s="217"/>
      <c r="GQ21" s="216">
        <f>('[4]Проверочная  таблица'!DA15+'[4]Проверочная  таблица'!DB15)/1000</f>
        <v>0</v>
      </c>
      <c r="GR21" s="216">
        <f>('[4]Проверочная  таблица'!DH15+'[4]Проверочная  таблица'!DI15)/1000</f>
        <v>0</v>
      </c>
      <c r="GS21" s="217">
        <f t="shared" si="50"/>
        <v>0</v>
      </c>
      <c r="GT21" s="217">
        <v>0</v>
      </c>
      <c r="GU21" s="216">
        <f>('[4]Проверочная  таблица'!DC15+'[4]Проверочная  таблица'!DD15+'[4]Проверочная  таблица'!DO15+'[4]Проверочная  таблица'!DP15)/1000</f>
        <v>0</v>
      </c>
      <c r="GV21" s="216">
        <f>('[4]Проверочная  таблица'!DJ15+'[4]Проверочная  таблица'!DK15+'[4]Проверочная  таблица'!DR15+'[4]Проверочная  таблица'!DS15)/1000</f>
        <v>0</v>
      </c>
      <c r="GW21" s="217">
        <f t="shared" si="51"/>
        <v>0</v>
      </c>
      <c r="GX21" s="217">
        <v>0</v>
      </c>
      <c r="GY21" s="216">
        <f>('[4]Проверочная  таблица'!DE15+'[4]Проверочная  таблица'!DF15)/1000</f>
        <v>0</v>
      </c>
      <c r="GZ21" s="216">
        <f>('[4]Проверочная  таблица'!DL15+'[4]Проверочная  таблица'!DM15)/1000</f>
        <v>0</v>
      </c>
      <c r="HA21" s="217">
        <f t="shared" si="10"/>
        <v>0</v>
      </c>
      <c r="HB21" s="217"/>
      <c r="HC21" s="216">
        <f>('[4]Проверочная  таблица'!BD15+'[4]Проверочная  таблица'!BI15+'[4]Прочая  субсидия_МР  и  ГО'!AH10+'[4]Прочая  субсидия_БП'!Z10)/1000</f>
        <v>0</v>
      </c>
      <c r="HD21" s="216">
        <f>('[4]Проверочная  таблица'!BG15+'[4]Проверочная  таблица'!BK15+'[4]Прочая  субсидия_МР  и  ГО'!AI10+'[4]Прочая  субсидия_БП'!AA10)/1000</f>
        <v>0</v>
      </c>
      <c r="HE21" s="217">
        <f t="shared" si="52"/>
        <v>0</v>
      </c>
      <c r="HF21" s="217">
        <v>0</v>
      </c>
      <c r="HG21" s="216">
        <f>('[4]Прочая  субсидия_МР  и  ГО'!AJ10+'[4]Прочая  субсидия_БП'!AF10)/1000</f>
        <v>0</v>
      </c>
      <c r="HH21" s="216">
        <f>('[4]Прочая  субсидия_МР  и  ГО'!AK10+'[4]Прочая  субсидия_БП'!AG10)/1000</f>
        <v>0</v>
      </c>
      <c r="HI21" s="217">
        <f t="shared" si="53"/>
        <v>0</v>
      </c>
      <c r="HJ21" s="217">
        <v>0</v>
      </c>
      <c r="HK21" s="216">
        <f>('[4]Прочая  субсидия_МР  и  ГО'!AL10)/1000</f>
        <v>0</v>
      </c>
      <c r="HL21" s="216">
        <f>('[4]Прочая  субсидия_МР  и  ГО'!AM10)/1000</f>
        <v>0</v>
      </c>
      <c r="HM21" s="217">
        <f t="shared" si="54"/>
        <v>0</v>
      </c>
      <c r="HN21" s="217"/>
      <c r="HO21" s="216">
        <f>('[4]Прочая  субсидия_МР  и  ГО'!AN10+'[4]Прочая  субсидия_БП'!AL10)/1000</f>
        <v>0</v>
      </c>
      <c r="HP21" s="216">
        <f>('[4]Прочая  субсидия_МР  и  ГО'!AO10+'[4]Прочая  субсидия_БП'!AM10)/1000</f>
        <v>0</v>
      </c>
      <c r="HQ21" s="217">
        <f t="shared" si="55"/>
        <v>0</v>
      </c>
      <c r="HR21" s="217">
        <v>0</v>
      </c>
      <c r="HS21" s="216">
        <f>('[4]Прочая  субсидия_МР  и  ГО'!AP10+'[4]Прочая  субсидия_БП'!AR10)/1000</f>
        <v>0</v>
      </c>
      <c r="HT21" s="216">
        <f>('[4]Прочая  субсидия_МР  и  ГО'!AQ10+'[4]Прочая  субсидия_БП'!AS10)/1000</f>
        <v>0</v>
      </c>
      <c r="HU21" s="217">
        <f t="shared" si="56"/>
        <v>0</v>
      </c>
      <c r="HV21" s="217">
        <v>0</v>
      </c>
      <c r="HW21" s="216">
        <f>'[4]Прочая  субсидия_МР  и  ГО'!AR10/1000</f>
        <v>0</v>
      </c>
      <c r="HX21" s="216">
        <f>'[4]Прочая  субсидия_МР  и  ГО'!AS10/1000</f>
        <v>0</v>
      </c>
      <c r="HY21" s="217">
        <f t="shared" si="57"/>
        <v>0</v>
      </c>
      <c r="HZ21" s="217">
        <v>433.27837</v>
      </c>
      <c r="IA21" s="216">
        <f>'[4]Прочая  субсидия_МР  и  ГО'!AT10/1000</f>
        <v>398.27837</v>
      </c>
      <c r="IB21" s="216">
        <f>'[4]Прочая  субсидия_МР  и  ГО'!AU10/1000</f>
        <v>398.27837</v>
      </c>
      <c r="IC21" s="217">
        <f t="shared" si="58"/>
        <v>100</v>
      </c>
      <c r="ID21" s="217">
        <v>472.41872999999998</v>
      </c>
      <c r="IE21" s="216">
        <f>'[4]Прочая  субсидия_МР  и  ГО'!AV10/1000</f>
        <v>472.41872999999998</v>
      </c>
      <c r="IF21" s="216">
        <f>'[4]Прочая  субсидия_МР  и  ГО'!AW10/1000</f>
        <v>472.41872999999998</v>
      </c>
      <c r="IG21" s="217">
        <f t="shared" si="59"/>
        <v>100</v>
      </c>
      <c r="IH21" s="217"/>
      <c r="II21" s="216">
        <f>('[4]Проверочная  таблица'!RY15+'[4]Проверочная  таблица'!RZ15+'[4]Проверочная  таблица'!SE15+'[4]Проверочная  таблица'!SF15)/1000</f>
        <v>0</v>
      </c>
      <c r="IJ21" s="216">
        <f>('[4]Проверочная  таблица'!SB15+'[4]Проверочная  таблица'!SC15+'[4]Проверочная  таблица'!SH15+'[4]Проверочная  таблица'!SI15)/1000</f>
        <v>0</v>
      </c>
      <c r="IK21" s="217">
        <f t="shared" si="60"/>
        <v>0</v>
      </c>
      <c r="IL21" s="217">
        <v>233</v>
      </c>
      <c r="IM21" s="216">
        <f>'[4]Прочая  субсидия_МР  и  ГО'!AX10/1000</f>
        <v>233</v>
      </c>
      <c r="IN21" s="216">
        <f>'[4]Прочая  субсидия_МР  и  ГО'!AY10/1000</f>
        <v>233</v>
      </c>
      <c r="IO21" s="217">
        <f t="shared" si="61"/>
        <v>100</v>
      </c>
      <c r="IP21" s="217">
        <v>86.24</v>
      </c>
      <c r="IQ21" s="216">
        <f>('[4]Проверочная  таблица'!KU15+'[4]Проверочная  таблица'!KV15)/1000</f>
        <v>86.24</v>
      </c>
      <c r="IR21" s="216">
        <f>('[4]Проверочная  таблица'!KX15+'[4]Проверочная  таблица'!KY15)/1000</f>
        <v>86.24</v>
      </c>
      <c r="IS21" s="217">
        <f t="shared" si="62"/>
        <v>100</v>
      </c>
      <c r="IT21" s="217">
        <v>327.69553000000002</v>
      </c>
      <c r="IU21" s="216">
        <f>('[4]Прочая  субсидия_БП'!AX10+'[4]Прочая  субсидия_МР  и  ГО'!AZ10)/1000</f>
        <v>327.69553000000002</v>
      </c>
      <c r="IV21" s="216">
        <f>('[4]Прочая  субсидия_БП'!AY10+'[4]Прочая  субсидия_МР  и  ГО'!BA10)/1000</f>
        <v>327.69553000000002</v>
      </c>
      <c r="IW21" s="217">
        <f t="shared" si="63"/>
        <v>100</v>
      </c>
      <c r="IX21" s="217">
        <v>0</v>
      </c>
      <c r="IY21" s="216">
        <f>'[4]Прочая  субсидия_МР  и  ГО'!BB10/1000</f>
        <v>0</v>
      </c>
      <c r="IZ21" s="216">
        <f>'[4]Прочая  субсидия_МР  и  ГО'!BC10/1000</f>
        <v>0</v>
      </c>
      <c r="JA21" s="217">
        <f t="shared" si="64"/>
        <v>0</v>
      </c>
      <c r="JB21" s="217">
        <v>0</v>
      </c>
      <c r="JC21" s="216">
        <f>('[4]Прочая  субсидия_МР  и  ГО'!BD10+'[4]Прочая  субсидия_БП'!BE10)/1000</f>
        <v>0</v>
      </c>
      <c r="JD21" s="216">
        <f>('[4]Прочая  субсидия_МР  и  ГО'!BE10+'[4]Прочая  субсидия_БП'!BF10)/1000</f>
        <v>0</v>
      </c>
      <c r="JE21" s="217">
        <f t="shared" si="65"/>
        <v>0</v>
      </c>
      <c r="JF21" s="217">
        <v>2027.0261399999999</v>
      </c>
      <c r="JG21" s="216">
        <f>('[4]Проверочная  таблица'!FG15+'[4]Проверочная  таблица'!FH15+'[4]Проверочная  таблица'!FM15+'[4]Проверочная  таблица'!FN15)/1000</f>
        <v>2027.0261399999999</v>
      </c>
      <c r="JH21" s="216">
        <f>('[4]Проверочная  таблица'!FJ15+'[4]Проверочная  таблица'!FK15+'[4]Проверочная  таблица'!FP15+'[4]Проверочная  таблица'!FQ15)/1000</f>
        <v>1651.9652100000003</v>
      </c>
      <c r="JI21" s="217">
        <f t="shared" si="66"/>
        <v>81.496986023081092</v>
      </c>
      <c r="JJ21" s="217">
        <v>0</v>
      </c>
      <c r="JK21" s="216">
        <f>('[4]Прочая  субсидия_МР  и  ГО'!BF10+'[4]Прочая  субсидия_БП'!BK10)/1000</f>
        <v>0</v>
      </c>
      <c r="JL21" s="216">
        <f>('[4]Прочая  субсидия_МР  и  ГО'!BG10+'[4]Прочая  субсидия_БП'!BL10)/1000</f>
        <v>0</v>
      </c>
      <c r="JM21" s="217">
        <f t="shared" si="67"/>
        <v>0</v>
      </c>
    </row>
    <row r="22" spans="1:273" s="181" customFormat="1" ht="21.75" customHeight="1" thickBot="1" x14ac:dyDescent="0.3">
      <c r="A22" s="220" t="s">
        <v>21</v>
      </c>
      <c r="B22" s="221">
        <f t="shared" si="11"/>
        <v>85542.170199999993</v>
      </c>
      <c r="C22" s="221">
        <f t="shared" si="11"/>
        <v>91173.463219999991</v>
      </c>
      <c r="D22" s="221">
        <f t="shared" si="11"/>
        <v>89048.896539999987</v>
      </c>
      <c r="E22" s="213" t="e">
        <f>M22+Q22+#REF!+#REF!+#REF!+U22+Y22+AG22+#REF!+#REF!+AO22+BA22+HY22+BI22+BM22+AS22+BQ22+#REF!+BY22+#REF!+CG22+#REF!+#REF!+CC22+#REF!+#REF!+CK22+#REF!+#REF!+CS22+#REF!+CW22+DA22+DE22+DI22+#REF!+#REF!+DM22+DY22+EG22+EK22+EW22+FA22+#REF!+FI22+FQ22+FU22+GC22+GG22+GK22+GO22+GS22+GW22+HA22+#REF!+HE22+HI22+HM22+#REF!+HU22+IC22+IG22+IK22+IW22+JA22+JI22+JM22</f>
        <v>#REF!</v>
      </c>
      <c r="F22" s="214" t="e">
        <f>O22+#REF!+#REF!+#REF!+S22+W22+AE22+#REF!+#REF!+AM22+AY22+HW22+BG22+BK22+AQ22+BO22+#REF!+BW22+#REF!+CE22+#REF!+#REF!+CA22+#REF!+#REF!+CI22+#REF!+#REF!+CQ22+#REF!+CU22+CY22+DC22+DG22+#REF!+#REF!+DK22+DW22+EE22+EI22+EU22+EY22+#REF!+FG22+FO22+FS22+GA22+GE22+GI22+GM22+GQ22+GU22+GY22+#REF!+HC22+HG22+HK22+#REF!+HS22+IA22+IE22+II22+IU22+IY22+JG22+JK22+JC22</f>
        <v>#REF!</v>
      </c>
      <c r="G22" s="214" t="e">
        <f>P22+#REF!+#REF!+#REF!+T22+X22+AF22+#REF!+#REF!+AN22+AZ22+HX22+BH22+BL22+AR22+BP22+#REF!+BX22+#REF!+CF22+#REF!+#REF!+CB22+#REF!+#REF!+CJ22+#REF!+#REF!+CR22+#REF!+CV22+CZ22+DD22+DH22+#REF!+#REF!+DL22+DX22+EF22+EJ22+EV22+EZ22+#REF!+FH22+FP22+FT22+GB22+GF22+GJ22+GN22+GR22+GV22+GZ22+#REF!+HD22+HH22+HL22+#REF!+HT22+IB22+IF22+IJ22+IV22+IZ22+JH22+JL22+JD22</f>
        <v>#REF!</v>
      </c>
      <c r="H22" s="214" t="e">
        <f>Q22+#REF!+#REF!+#REF!+U22+Y22+AG22+#REF!+#REF!+AO22+BA22+HY22+BI22+BM22+AS22+BQ22+#REF!+BY22+#REF!+CG22+#REF!+#REF!+CC22+#REF!+#REF!+CK22+#REF!+#REF!+CS22+#REF!+CW22+DA22+DE22+DI22+#REF!+#REF!+DM22+DY22+EG22+EK22+EW22+FA22+#REF!+FI22+FQ22+FU22+GC22+GG22+GK22+GO22+GS22+GW22+HA22+#REF!+HE22+HI22+HM22+#REF!+HU22+IC22+IG22+IK22+IW22+JA22+JI22+JM22+#REF!</f>
        <v>#REF!</v>
      </c>
      <c r="I22" s="215">
        <f t="shared" si="0"/>
        <v>97.669753231953621</v>
      </c>
      <c r="J22" s="217">
        <v>0</v>
      </c>
      <c r="K22" s="216">
        <f>'[4]Проверочная  таблица'!DY23/1000</f>
        <v>0</v>
      </c>
      <c r="L22" s="216">
        <f>'[4]Проверочная  таблица'!EC23/1000</f>
        <v>0</v>
      </c>
      <c r="M22" s="217">
        <f t="shared" si="12"/>
        <v>0</v>
      </c>
      <c r="N22" s="217">
        <v>0</v>
      </c>
      <c r="O22" s="218">
        <f>'[4]Проверочная  таблица'!DZ23/1000</f>
        <v>0</v>
      </c>
      <c r="P22" s="216">
        <f>'[4]Проверочная  таблица'!ED23/1000</f>
        <v>0</v>
      </c>
      <c r="Q22" s="217">
        <f t="shared" si="13"/>
        <v>0</v>
      </c>
      <c r="R22" s="217"/>
      <c r="S22" s="216">
        <f>'[4]Проверочная  таблица'!SZ23/1000</f>
        <v>0</v>
      </c>
      <c r="T22" s="216">
        <f>'[4]Проверочная  таблица'!TC23/1000</f>
        <v>0</v>
      </c>
      <c r="U22" s="217">
        <f t="shared" si="1"/>
        <v>0</v>
      </c>
      <c r="V22" s="217">
        <v>217.78143</v>
      </c>
      <c r="W22" s="216">
        <f>('[4]Прочая  субсидия_МР  и  ГО'!F18)/1000</f>
        <v>217.78143</v>
      </c>
      <c r="X22" s="216">
        <f>('[4]Прочая  субсидия_МР  и  ГО'!G18)/1000</f>
        <v>217.78143</v>
      </c>
      <c r="Y22" s="217">
        <f t="shared" si="14"/>
        <v>100</v>
      </c>
      <c r="Z22" s="217">
        <v>0</v>
      </c>
      <c r="AA22" s="216">
        <f>'[4]Прочая  субсидия_МР  и  ГО'!H18/1000</f>
        <v>0</v>
      </c>
      <c r="AB22" s="216">
        <f>'[4]Прочая  субсидия_МР  и  ГО'!I18/1000</f>
        <v>0</v>
      </c>
      <c r="AC22" s="217">
        <f t="shared" si="15"/>
        <v>0</v>
      </c>
      <c r="AD22" s="217">
        <v>0</v>
      </c>
      <c r="AE22" s="216">
        <f>('[4]Проверочная  таблица'!ET23+'[4]Проверочная  таблица'!EU23)/1000</f>
        <v>0</v>
      </c>
      <c r="AF22" s="216">
        <f>('[4]Проверочная  таблица'!EX23+'[4]Проверочная  таблица'!EY23)/1000</f>
        <v>0</v>
      </c>
      <c r="AG22" s="217">
        <f t="shared" si="16"/>
        <v>0</v>
      </c>
      <c r="AH22" s="217">
        <v>0</v>
      </c>
      <c r="AI22" s="216">
        <f>'[4]Проверочная  таблица'!ES23/1000</f>
        <v>0</v>
      </c>
      <c r="AJ22" s="216">
        <f>'[4]Проверочная  таблица'!EW23/1000</f>
        <v>0</v>
      </c>
      <c r="AK22" s="217">
        <f t="shared" si="17"/>
        <v>0</v>
      </c>
      <c r="AL22" s="217">
        <v>0</v>
      </c>
      <c r="AM22" s="216">
        <f>'[4]Проверочная  таблица'!EF23/1000</f>
        <v>0</v>
      </c>
      <c r="AN22" s="216">
        <f>'[4]Проверочная  таблица'!EI23/1000</f>
        <v>0</v>
      </c>
      <c r="AO22" s="217">
        <f t="shared" si="18"/>
        <v>0</v>
      </c>
      <c r="AP22" s="217">
        <v>0</v>
      </c>
      <c r="AQ22" s="216">
        <f>'[4]Прочая  субсидия_МР  и  ГО'!J18/1000</f>
        <v>0</v>
      </c>
      <c r="AR22" s="216">
        <f>'[4]Прочая  субсидия_МР  и  ГО'!K18/1000</f>
        <v>0</v>
      </c>
      <c r="AS22" s="217">
        <f t="shared" si="2"/>
        <v>0</v>
      </c>
      <c r="AT22" s="217"/>
      <c r="AU22" s="216">
        <f>'[4]Прочая  субсидия_МР  и  ГО'!L18/1000</f>
        <v>0</v>
      </c>
      <c r="AV22" s="216">
        <f>'[4]Прочая  субсидия_МР  и  ГО'!M18/1000</f>
        <v>0</v>
      </c>
      <c r="AW22" s="217">
        <f t="shared" si="3"/>
        <v>0</v>
      </c>
      <c r="AX22" s="217">
        <v>0</v>
      </c>
      <c r="AY22" s="216">
        <f>'[1]Исполнение  по  субсидии'!AM22</f>
        <v>0</v>
      </c>
      <c r="AZ22" s="216">
        <f>'[1]Исполнение  по  субсидии'!AN22</f>
        <v>0</v>
      </c>
      <c r="BA22" s="217">
        <f t="shared" si="4"/>
        <v>0</v>
      </c>
      <c r="BB22" s="217">
        <v>0</v>
      </c>
      <c r="BC22" s="216">
        <f>'[4]Проверочная  таблица'!SO23/1000</f>
        <v>0</v>
      </c>
      <c r="BD22" s="216">
        <f>'[4]Проверочная  таблица'!SU23/1000</f>
        <v>0</v>
      </c>
      <c r="BE22" s="217">
        <f t="shared" si="5"/>
        <v>0</v>
      </c>
      <c r="BF22" s="217">
        <v>0</v>
      </c>
      <c r="BG22" s="216">
        <f>'[4]Прочая  субсидия_МР  и  ГО'!N18/1000</f>
        <v>0</v>
      </c>
      <c r="BH22" s="216">
        <f>'[4]Прочая  субсидия_МР  и  ГО'!O18/1000</f>
        <v>0</v>
      </c>
      <c r="BI22" s="217">
        <f t="shared" si="19"/>
        <v>0</v>
      </c>
      <c r="BJ22" s="217">
        <v>0</v>
      </c>
      <c r="BK22" s="216">
        <f>'[4]Прочая  субсидия_МР  и  ГО'!P18/1000</f>
        <v>0</v>
      </c>
      <c r="BL22" s="216">
        <f>'[4]Прочая  субсидия_МР  и  ГО'!Q18/1000</f>
        <v>0</v>
      </c>
      <c r="BM22" s="217">
        <f t="shared" si="6"/>
        <v>0</v>
      </c>
      <c r="BN22" s="217">
        <v>119.03789</v>
      </c>
      <c r="BO22" s="216">
        <f>'[4]Прочая  субсидия_МР  и  ГО'!R18/1000</f>
        <v>119.03789</v>
      </c>
      <c r="BP22" s="216">
        <f>'[4]Прочая  субсидия_МР  и  ГО'!S18/1000</f>
        <v>118.65553</v>
      </c>
      <c r="BQ22" s="217">
        <f t="shared" si="20"/>
        <v>99.678791349544255</v>
      </c>
      <c r="BR22" s="217"/>
      <c r="BS22" s="216">
        <f>'[4]Проверочная  таблица'!JJ23/1000</f>
        <v>0</v>
      </c>
      <c r="BT22" s="216">
        <f>'[4]Проверочная  таблица'!JM23/1000</f>
        <v>0</v>
      </c>
      <c r="BU22" s="217">
        <f t="shared" si="7"/>
        <v>0</v>
      </c>
      <c r="BV22" s="217">
        <v>0</v>
      </c>
      <c r="BW22" s="216">
        <f>('[4]Проверочная  таблица'!LT23+'[4]Проверочная  таблица'!LU23+'[4]Проверочная  таблица'!LL23+'[4]Проверочная  таблица'!LM23)/1000</f>
        <v>0</v>
      </c>
      <c r="BX22" s="216">
        <f>('[4]Проверочная  таблица'!LP23+'[4]Проверочная  таблица'!LQ23+'[4]Проверочная  таблица'!LX23+'[4]Проверочная  таблица'!LY23)/1000</f>
        <v>0</v>
      </c>
      <c r="BY22" s="217">
        <f t="shared" si="8"/>
        <v>0</v>
      </c>
      <c r="BZ22" s="217">
        <v>0</v>
      </c>
      <c r="CA22" s="216">
        <f>('[4]Проверочная  таблица'!MS23+'[4]Проверочная  таблица'!MT23)/1000</f>
        <v>0</v>
      </c>
      <c r="CB22" s="216">
        <f>('[4]Проверочная  таблица'!NA23+'[4]Проверочная  таблица'!NB23)/1000</f>
        <v>0</v>
      </c>
      <c r="CC22" s="217">
        <f t="shared" si="21"/>
        <v>0</v>
      </c>
      <c r="CD22" s="217">
        <v>0</v>
      </c>
      <c r="CE22" s="216">
        <f>'[4]Проверочная  таблица'!QN23/1000</f>
        <v>0</v>
      </c>
      <c r="CF22" s="216">
        <f>'[4]Проверочная  таблица'!QQ23/1000</f>
        <v>0</v>
      </c>
      <c r="CG22" s="217">
        <f t="shared" si="22"/>
        <v>0</v>
      </c>
      <c r="CH22" s="217">
        <v>4.3478300000000001</v>
      </c>
      <c r="CI22" s="216">
        <f>('[4]Прочая  субсидия_МР  и  ГО'!T18+'[4]Прочая  субсидия_БП'!H18)/1000</f>
        <v>4.3478300000000001</v>
      </c>
      <c r="CJ22" s="216">
        <f>('[4]Прочая  субсидия_МР  и  ГО'!U18+'[4]Прочая  субсидия_БП'!I18)/1000</f>
        <v>4.3478300000000001</v>
      </c>
      <c r="CK22" s="217">
        <f t="shared" si="23"/>
        <v>100</v>
      </c>
      <c r="CL22" s="217"/>
      <c r="CM22" s="216">
        <f>('[4]Проверочная  таблица'!IT23+'[4]Проверочная  таблица'!IZ23)/1000</f>
        <v>0</v>
      </c>
      <c r="CN22" s="216">
        <f>('[4]Проверочная  таблица'!IW23+'[4]Проверочная  таблица'!JC23)/1000</f>
        <v>0</v>
      </c>
      <c r="CO22" s="217">
        <f t="shared" si="24"/>
        <v>0</v>
      </c>
      <c r="CP22" s="217">
        <v>0</v>
      </c>
      <c r="CQ22" s="216">
        <f>('[4]Проверочная  таблица'!JP23)/1000</f>
        <v>0</v>
      </c>
      <c r="CR22" s="216">
        <f>('[4]Проверочная  таблица'!JS23)/1000</f>
        <v>0</v>
      </c>
      <c r="CS22" s="217">
        <f t="shared" si="9"/>
        <v>0</v>
      </c>
      <c r="CT22" s="217">
        <v>86.515470000000008</v>
      </c>
      <c r="CU22" s="216">
        <f>('[4]Проверочная  таблица'!MV23+'[4]Проверочная  таблица'!MW23+'[4]Проверочная  таблица'!NG23+'[4]Проверочная  таблица'!NH23)/1000</f>
        <v>86.515470000000008</v>
      </c>
      <c r="CV22" s="216">
        <f>('[4]Проверочная  таблица'!NJ23+'[4]Проверочная  таблица'!NK23+'[4]Проверочная  таблица'!ND23+'[4]Проверочная  таблица'!NE23)/1000</f>
        <v>86.515470000000008</v>
      </c>
      <c r="CW22" s="217">
        <f t="shared" si="25"/>
        <v>100</v>
      </c>
      <c r="CX22" s="217">
        <v>0</v>
      </c>
      <c r="CY22" s="216">
        <f>('[4]Проверочная  таблица'!HV23+'[4]Проверочная  таблица'!IB23)/1000</f>
        <v>0</v>
      </c>
      <c r="CZ22" s="216">
        <f>('[4]Проверочная  таблица'!HY23+'[4]Проверочная  таблица'!IE23)/1000</f>
        <v>0</v>
      </c>
      <c r="DA22" s="217">
        <f t="shared" si="26"/>
        <v>0</v>
      </c>
      <c r="DB22" s="217">
        <v>0</v>
      </c>
      <c r="DC22" s="216">
        <f>('[4]Проверочная  таблица'!OG23+'[4]Проверочная  таблица'!OH23+'[4]Проверочная  таблица'!OO23+'[4]Проверочная  таблица'!OP23)/1000</f>
        <v>0</v>
      </c>
      <c r="DD22" s="216">
        <f>('[4]Проверочная  таблица'!OK23+'[4]Проверочная  таблица'!OL23+'[4]Проверочная  таблица'!OS23+'[4]Проверочная  таблица'!OT23)/1000</f>
        <v>0</v>
      </c>
      <c r="DE22" s="217">
        <f t="shared" si="27"/>
        <v>0</v>
      </c>
      <c r="DF22" s="217">
        <v>7388.4791599999999</v>
      </c>
      <c r="DG22" s="216">
        <f>('[4]Проверочная  таблица'!OI23+'[4]Проверочная  таблица'!OQ23)/1000</f>
        <v>7388.4791599999999</v>
      </c>
      <c r="DH22" s="216">
        <f>('[4]Проверочная  таблица'!OM23+'[4]Проверочная  таблица'!OU23)/1000</f>
        <v>7388.4791599999999</v>
      </c>
      <c r="DI22" s="217">
        <f t="shared" si="28"/>
        <v>100</v>
      </c>
      <c r="DJ22" s="217">
        <v>0</v>
      </c>
      <c r="DK22" s="216">
        <f>'[4]Проверочная  таблица'!EZ23/1000</f>
        <v>0</v>
      </c>
      <c r="DL22" s="216">
        <f>'[4]Проверочная  таблица'!FC23/1000</f>
        <v>0</v>
      </c>
      <c r="DM22" s="217">
        <f t="shared" si="29"/>
        <v>0</v>
      </c>
      <c r="DN22" s="217"/>
      <c r="DO22" s="216">
        <f>'[4]Проверочная  таблица'!CG23/1000</f>
        <v>0</v>
      </c>
      <c r="DP22" s="216">
        <f>'[4]Проверочная  таблица'!CJ23/1000</f>
        <v>0</v>
      </c>
      <c r="DQ22" s="217">
        <f t="shared" si="30"/>
        <v>0</v>
      </c>
      <c r="DR22" s="217"/>
      <c r="DS22" s="216">
        <f>'[4]Проверочная  таблица'!CH23/1000</f>
        <v>0</v>
      </c>
      <c r="DT22" s="216">
        <f>'[4]Проверочная  таблица'!CK23/1000</f>
        <v>0</v>
      </c>
      <c r="DU22" s="217">
        <f t="shared" si="31"/>
        <v>0</v>
      </c>
      <c r="DV22" s="217"/>
      <c r="DW22" s="216">
        <f>'[4]Проверочная  таблица'!CU23/1000</f>
        <v>0</v>
      </c>
      <c r="DX22" s="216">
        <f>'[4]Проверочная  таблица'!CX23/1000</f>
        <v>0</v>
      </c>
      <c r="DY22" s="217">
        <f t="shared" si="32"/>
        <v>0</v>
      </c>
      <c r="DZ22" s="217"/>
      <c r="EA22" s="216">
        <f>'[4]Проверочная  таблица'!CV23/1000</f>
        <v>0</v>
      </c>
      <c r="EB22" s="216">
        <f>'[4]Проверочная  таблица'!CY23/1000</f>
        <v>0</v>
      </c>
      <c r="EC22" s="217">
        <f t="shared" si="33"/>
        <v>0</v>
      </c>
      <c r="ED22" s="217">
        <v>0</v>
      </c>
      <c r="EE22" s="216">
        <f>'[4]Прочая  субсидия_МР  и  ГО'!V18/1000</f>
        <v>0</v>
      </c>
      <c r="EF22" s="216">
        <f>'[4]Прочая  субсидия_МР  и  ГО'!W18/1000</f>
        <v>0</v>
      </c>
      <c r="EG22" s="217">
        <f t="shared" si="34"/>
        <v>0</v>
      </c>
      <c r="EH22" s="217">
        <v>19108.3</v>
      </c>
      <c r="EI22" s="216">
        <f>'[4]Проверочная  таблица'!BC23/1000</f>
        <v>18553.267010000003</v>
      </c>
      <c r="EJ22" s="216">
        <f>'[4]Проверочная  таблица'!BF23/1000</f>
        <v>16862.214059999998</v>
      </c>
      <c r="EK22" s="217">
        <f t="shared" si="35"/>
        <v>90.885416842820476</v>
      </c>
      <c r="EL22" s="217"/>
      <c r="EM22" s="216">
        <f>'[4]Прочая  субсидия_МР  и  ГО'!X18/1000</f>
        <v>0</v>
      </c>
      <c r="EN22" s="216">
        <f>'[4]Прочая  субсидия_МР  и  ГО'!Y18/1000</f>
        <v>0</v>
      </c>
      <c r="EO22" s="217">
        <f t="shared" si="36"/>
        <v>0</v>
      </c>
      <c r="EP22" s="217"/>
      <c r="EQ22" s="216">
        <f>'[4]Прочая  субсидия_МР  и  ГО'!Z18/1000</f>
        <v>0</v>
      </c>
      <c r="ER22" s="216">
        <f>'[4]Прочая  субсидия_МР  и  ГО'!AA18/1000</f>
        <v>0</v>
      </c>
      <c r="ES22" s="217">
        <f t="shared" si="37"/>
        <v>0</v>
      </c>
      <c r="ET22" s="217">
        <v>24700</v>
      </c>
      <c r="EU22" s="216">
        <f>'[4]Прочая  субсидия_МР  и  ГО'!AB18/1000</f>
        <v>25905.03299</v>
      </c>
      <c r="EV22" s="216">
        <f>'[4]Прочая  субсидия_МР  и  ГО'!AC18/1000</f>
        <v>25905.03299</v>
      </c>
      <c r="EW22" s="217">
        <f t="shared" si="38"/>
        <v>100</v>
      </c>
      <c r="EX22" s="217">
        <v>14291.81372</v>
      </c>
      <c r="EY22" s="216">
        <f>('[4]Проверочная  таблица'!TU23+'[4]Проверочная  таблица'!TV23+'[4]Проверочная  таблица'!TG23+'[4]Проверочная  таблица'!TH23)/1000</f>
        <v>12580.21082</v>
      </c>
      <c r="EZ22" s="216">
        <f>('[4]Проверочная  таблица'!UB23+'[4]Проверочная  таблица'!UC23+'[4]Проверочная  таблица'!TN23+'[4]Проверочная  таблица'!TO23)/1000</f>
        <v>12183.45148</v>
      </c>
      <c r="FA22" s="217">
        <f t="shared" si="39"/>
        <v>96.846163027973802</v>
      </c>
      <c r="FB22" s="217"/>
      <c r="FC22" s="216">
        <f>('[4]Проверочная  таблица'!TI22+'[4]Проверочная  таблица'!TJ22+'[4]Проверочная  таблица'!TW22+'[4]Проверочная  таблица'!TX22)/1000</f>
        <v>3732.3849599999999</v>
      </c>
      <c r="FD22" s="216">
        <f>('[4]Проверочная  таблица'!UD22+'[4]Проверочная  таблица'!UE22+'[4]Проверочная  таблица'!TP22+'[4]Проверочная  таблица'!TQ22)/1000</f>
        <v>3732.3849599999999</v>
      </c>
      <c r="FE22" s="217">
        <f t="shared" si="40"/>
        <v>100</v>
      </c>
      <c r="FF22" s="217">
        <v>0</v>
      </c>
      <c r="FG22" s="216">
        <f>('[4]Проверочная  таблица'!PW23+'[4]Проверочная  таблица'!PX23+'[4]Проверочная  таблица'!PM23+'[4]Проверочная  таблица'!PN23)/1000</f>
        <v>1449.1428799999999</v>
      </c>
      <c r="FH22" s="216">
        <f>('[4]Проверочная  таблица'!PZ23+'[4]Проверочная  таблица'!QA23+'[4]Проверочная  таблица'!PR23+'[4]Проверочная  таблица'!PS23)/1000</f>
        <v>1449.1428799999999</v>
      </c>
      <c r="FI22" s="217">
        <f t="shared" si="41"/>
        <v>100</v>
      </c>
      <c r="FJ22" s="217"/>
      <c r="FK22" s="216">
        <f>('[4]Проверочная  таблица'!GJ23+'[4]Проверочная  таблица'!GP23)/1000</f>
        <v>0</v>
      </c>
      <c r="FL22" s="216">
        <f>('[4]Проверочная  таблица'!GM23+'[4]Проверочная  таблица'!GS23)/1000</f>
        <v>0</v>
      </c>
      <c r="FM22" s="217">
        <f t="shared" si="42"/>
        <v>0</v>
      </c>
      <c r="FN22" s="217">
        <v>0</v>
      </c>
      <c r="FO22" s="216">
        <f>('[4]Проверочная  таблица'!TY23+'[4]Проверочная  таблица'!TZ23+'[4]Проверочная  таблица'!TK23+'[4]Проверочная  таблица'!TL23)/1000</f>
        <v>0</v>
      </c>
      <c r="FP22" s="216">
        <f>('[4]Проверочная  таблица'!UF23+'[4]Проверочная  таблица'!UG23+'[4]Проверочная  таблица'!TR23+'[4]Проверочная  таблица'!TS23)/1000</f>
        <v>0</v>
      </c>
      <c r="FQ22" s="217">
        <f t="shared" si="43"/>
        <v>0</v>
      </c>
      <c r="FR22" s="217">
        <v>0</v>
      </c>
      <c r="FS22" s="216">
        <f>('[4]Проверочная  таблица'!HA23+'[4]Проверочная  таблица'!HB23)/1000</f>
        <v>0</v>
      </c>
      <c r="FT22" s="216">
        <f>('[4]Проверочная  таблица'!HE23+'[4]Проверочная  таблица'!HF23)/1000</f>
        <v>0</v>
      </c>
      <c r="FU22" s="217">
        <f t="shared" si="44"/>
        <v>0</v>
      </c>
      <c r="FV22" s="217">
        <v>0</v>
      </c>
      <c r="FW22" s="216">
        <f>('[4]Проверочная  таблица'!HC23+'[4]Проверочная  таблица'!HI23)/1000</f>
        <v>0</v>
      </c>
      <c r="FX22" s="216">
        <f>('[4]Проверочная  таблица'!HG23+'[4]Проверочная  таблица'!HK23)/1000</f>
        <v>0</v>
      </c>
      <c r="FY22" s="217">
        <f t="shared" si="45"/>
        <v>0</v>
      </c>
      <c r="FZ22" s="217">
        <v>0</v>
      </c>
      <c r="GA22" s="216">
        <f>'[4]Проверочная  таблица'!HP23/1000</f>
        <v>0</v>
      </c>
      <c r="GB22" s="216">
        <f>'[4]Проверочная  таблица'!HS23/1000</f>
        <v>0</v>
      </c>
      <c r="GC22" s="217">
        <f t="shared" si="46"/>
        <v>0</v>
      </c>
      <c r="GD22" s="217">
        <v>0</v>
      </c>
      <c r="GE22" s="216">
        <f>('[4]Проверочная  таблица'!BM23+'[4]Проверочная  таблица'!BQ23)/1000</f>
        <v>0</v>
      </c>
      <c r="GF22" s="216">
        <f>('[4]Проверочная  таблица'!BO23+'[4]Проверочная  таблица'!BS23)/1000</f>
        <v>0</v>
      </c>
      <c r="GG22" s="217">
        <f t="shared" si="47"/>
        <v>0</v>
      </c>
      <c r="GH22" s="217">
        <v>18013.33898</v>
      </c>
      <c r="GI22" s="216">
        <f>('[4]Прочая  субсидия_МР  и  ГО'!AD18+'[4]Прочая  субсидия_БП'!N18)/1000</f>
        <v>18013.33898</v>
      </c>
      <c r="GJ22" s="216">
        <f>('[4]Прочая  субсидия_МР  и  ГО'!AE18+'[4]Прочая  субсидия_БП'!O18)/1000</f>
        <v>18013.33898</v>
      </c>
      <c r="GK22" s="217">
        <f t="shared" si="48"/>
        <v>100</v>
      </c>
      <c r="GL22" s="217">
        <v>0</v>
      </c>
      <c r="GM22" s="216">
        <f>('[4]Прочая  субсидия_МР  и  ГО'!AF18)/1000</f>
        <v>0</v>
      </c>
      <c r="GN22" s="216">
        <f>('[4]Прочая  субсидия_МР  и  ГО'!AG18)/1000</f>
        <v>0</v>
      </c>
      <c r="GO22" s="217">
        <f t="shared" si="49"/>
        <v>0</v>
      </c>
      <c r="GP22" s="217"/>
      <c r="GQ22" s="216">
        <f>('[4]Проверочная  таблица'!DA23+'[4]Проверочная  таблица'!DB23)/1000</f>
        <v>0</v>
      </c>
      <c r="GR22" s="216">
        <f>('[4]Проверочная  таблица'!DH23+'[4]Проверочная  таблица'!DI23)/1000</f>
        <v>0</v>
      </c>
      <c r="GS22" s="217">
        <f t="shared" si="50"/>
        <v>0</v>
      </c>
      <c r="GT22" s="217">
        <v>0</v>
      </c>
      <c r="GU22" s="216">
        <f>('[4]Проверочная  таблица'!DC23+'[4]Проверочная  таблица'!DD23+'[4]Проверочная  таблица'!DO23+'[4]Проверочная  таблица'!DP23)/1000</f>
        <v>0</v>
      </c>
      <c r="GV22" s="216">
        <f>('[4]Проверочная  таблица'!DJ23+'[4]Проверочная  таблица'!DK23+'[4]Проверочная  таблица'!DR23+'[4]Проверочная  таблица'!DS23)/1000</f>
        <v>0</v>
      </c>
      <c r="GW22" s="217">
        <f t="shared" si="51"/>
        <v>0</v>
      </c>
      <c r="GX22" s="217">
        <v>0</v>
      </c>
      <c r="GY22" s="216">
        <f>('[4]Проверочная  таблица'!DE23+'[4]Проверочная  таблица'!DF23)/1000</f>
        <v>0</v>
      </c>
      <c r="GZ22" s="216">
        <f>('[4]Проверочная  таблица'!DL23+'[4]Проверочная  таблица'!DM23)/1000</f>
        <v>0</v>
      </c>
      <c r="HA22" s="217">
        <f t="shared" si="10"/>
        <v>0</v>
      </c>
      <c r="HB22" s="217"/>
      <c r="HC22" s="216">
        <f>('[4]Проверочная  таблица'!BD23+'[4]Проверочная  таблица'!BI23+'[4]Прочая  субсидия_МР  и  ГО'!AH18+'[4]Прочая  субсидия_БП'!Z18)/1000</f>
        <v>0</v>
      </c>
      <c r="HD22" s="216">
        <f>('[4]Проверочная  таблица'!BG23+'[4]Проверочная  таблица'!BK23+'[4]Прочая  субсидия_МР  и  ГО'!AI18+'[4]Прочая  субсидия_БП'!AA18)/1000</f>
        <v>0</v>
      </c>
      <c r="HE22" s="217">
        <f t="shared" si="52"/>
        <v>0</v>
      </c>
      <c r="HF22" s="217">
        <v>0</v>
      </c>
      <c r="HG22" s="216">
        <f>('[4]Прочая  субсидия_МР  и  ГО'!AJ18+'[4]Прочая  субсидия_БП'!AF18)/1000</f>
        <v>1048.79808</v>
      </c>
      <c r="HH22" s="216">
        <f>('[4]Прочая  субсидия_МР  и  ГО'!AK18+'[4]Прочая  субсидия_БП'!AG18)/1000</f>
        <v>1048.79808</v>
      </c>
      <c r="HI22" s="217">
        <f t="shared" si="53"/>
        <v>100</v>
      </c>
      <c r="HJ22" s="217">
        <v>0</v>
      </c>
      <c r="HK22" s="216">
        <f>('[4]Прочая  субсидия_МР  и  ГО'!AL18)/1000</f>
        <v>0</v>
      </c>
      <c r="HL22" s="216">
        <f>('[4]Прочая  субсидия_МР  и  ГО'!AM18)/1000</f>
        <v>0</v>
      </c>
      <c r="HM22" s="217">
        <f t="shared" si="54"/>
        <v>0</v>
      </c>
      <c r="HN22" s="217"/>
      <c r="HO22" s="216">
        <f>('[4]Прочая  субсидия_МР  и  ГО'!AN18+'[4]Прочая  субсидия_БП'!AL18)/1000</f>
        <v>0</v>
      </c>
      <c r="HP22" s="216">
        <f>('[4]Прочая  субсидия_МР  и  ГО'!AO18+'[4]Прочая  субсидия_БП'!AM18)/1000</f>
        <v>0</v>
      </c>
      <c r="HQ22" s="217">
        <f t="shared" si="55"/>
        <v>0</v>
      </c>
      <c r="HR22" s="217">
        <v>0</v>
      </c>
      <c r="HS22" s="216">
        <f>('[4]Прочая  субсидия_МР  и  ГО'!AP18+'[4]Прочая  субсидия_БП'!AR18)/1000</f>
        <v>700</v>
      </c>
      <c r="HT22" s="216">
        <f>('[4]Прочая  субсидия_МР  и  ГО'!AQ18+'[4]Прочая  субсидия_БП'!AS18)/1000</f>
        <v>700</v>
      </c>
      <c r="HU22" s="217">
        <f t="shared" si="56"/>
        <v>100</v>
      </c>
      <c r="HV22" s="217">
        <v>0</v>
      </c>
      <c r="HW22" s="216">
        <f>'[4]Прочая  субсидия_МР  и  ГО'!AR18/1000</f>
        <v>0</v>
      </c>
      <c r="HX22" s="216">
        <f>'[4]Прочая  субсидия_МР  и  ГО'!AS18/1000</f>
        <v>0</v>
      </c>
      <c r="HY22" s="217">
        <f t="shared" si="57"/>
        <v>0</v>
      </c>
      <c r="HZ22" s="217">
        <v>367.91370000000001</v>
      </c>
      <c r="IA22" s="216">
        <f>'[4]Прочая  субсидия_МР  и  ГО'!AT18/1000</f>
        <v>367.91370000000001</v>
      </c>
      <c r="IB22" s="216">
        <f>'[4]Прочая  субсидия_МР  и  ГО'!AU18/1000</f>
        <v>367.91370000000001</v>
      </c>
      <c r="IC22" s="217">
        <f t="shared" si="58"/>
        <v>100</v>
      </c>
      <c r="ID22" s="217">
        <v>169.15165999999999</v>
      </c>
      <c r="IE22" s="216">
        <f>'[4]Прочая  субсидия_МР  и  ГО'!AV18/1000</f>
        <v>169.15165999999999</v>
      </c>
      <c r="IF22" s="216">
        <f>'[4]Прочая  субсидия_МР  и  ГО'!AW18/1000</f>
        <v>169.15165999999999</v>
      </c>
      <c r="IG22" s="217">
        <f t="shared" si="59"/>
        <v>100</v>
      </c>
      <c r="IH22" s="217"/>
      <c r="II22" s="216">
        <f>('[4]Проверочная  таблица'!RY23+'[4]Проверочная  таблица'!RZ23+'[4]Проверочная  таблица'!SE23+'[4]Проверочная  таблица'!SF23)/1000</f>
        <v>27</v>
      </c>
      <c r="IJ22" s="216">
        <f>('[4]Проверочная  таблица'!SB23+'[4]Проверочная  таблица'!SC23+'[4]Проверочная  таблица'!SH23+'[4]Проверочная  таблица'!SI23)/1000</f>
        <v>0</v>
      </c>
      <c r="IK22" s="217">
        <f t="shared" si="60"/>
        <v>0</v>
      </c>
      <c r="IL22" s="217">
        <v>264.43</v>
      </c>
      <c r="IM22" s="216">
        <f>'[4]Прочая  субсидия_МР  и  ГО'!AX18/1000</f>
        <v>0</v>
      </c>
      <c r="IN22" s="216">
        <f>'[4]Прочая  субсидия_МР  и  ГО'!AY18/1000</f>
        <v>0</v>
      </c>
      <c r="IO22" s="217">
        <f t="shared" si="61"/>
        <v>0</v>
      </c>
      <c r="IP22" s="217">
        <v>101.81</v>
      </c>
      <c r="IQ22" s="216">
        <f>('[4]Проверочная  таблица'!KU23+'[4]Проверочная  таблица'!KV23)/1000</f>
        <v>101.81</v>
      </c>
      <c r="IR22" s="216">
        <f>('[4]Проверочная  таблица'!KX23+'[4]Проверочная  таблица'!KY23)/1000</f>
        <v>101.81</v>
      </c>
      <c r="IS22" s="217">
        <f t="shared" si="62"/>
        <v>100</v>
      </c>
      <c r="IT22" s="217">
        <v>544.17946999999992</v>
      </c>
      <c r="IU22" s="216">
        <f>('[4]Прочая  субсидия_БП'!AX18+'[4]Прочая  субсидия_МР  и  ГО'!AZ18)/1000</f>
        <v>544.17946999999992</v>
      </c>
      <c r="IV22" s="216">
        <f>('[4]Прочая  субсидия_БП'!AY18+'[4]Прочая  субсидия_МР  и  ГО'!BA18)/1000</f>
        <v>534.80743999999993</v>
      </c>
      <c r="IW22" s="217">
        <f t="shared" si="63"/>
        <v>98.277768545733636</v>
      </c>
      <c r="IX22" s="217">
        <v>72.449780000000004</v>
      </c>
      <c r="IY22" s="216">
        <f>'[4]Прочая  субсидия_МР  и  ГО'!BB18/1000</f>
        <v>72.449780000000004</v>
      </c>
      <c r="IZ22" s="216">
        <f>'[4]Прочая  субсидия_МР  и  ГО'!BC18/1000</f>
        <v>72.449780000000004</v>
      </c>
      <c r="JA22" s="217">
        <f t="shared" si="64"/>
        <v>100</v>
      </c>
      <c r="JB22" s="217">
        <v>0</v>
      </c>
      <c r="JC22" s="216">
        <f>('[4]Прочая  субсидия_МР  и  ГО'!BD18+'[4]Прочая  субсидия_БП'!BE18)/1000</f>
        <v>0</v>
      </c>
      <c r="JD22" s="216">
        <f>('[4]Прочая  субсидия_МР  и  ГО'!BE18+'[4]Прочая  субсидия_БП'!BF18)/1000</f>
        <v>0</v>
      </c>
      <c r="JE22" s="217">
        <f t="shared" si="65"/>
        <v>0</v>
      </c>
      <c r="JF22" s="217">
        <v>0</v>
      </c>
      <c r="JG22" s="216">
        <f>('[4]Проверочная  таблица'!FG23+'[4]Проверочная  таблица'!FH23+'[4]Проверочная  таблица'!FM23+'[4]Проверочная  таблица'!FN23)/1000</f>
        <v>0</v>
      </c>
      <c r="JH22" s="216">
        <f>('[4]Проверочная  таблица'!FJ23+'[4]Проверочная  таблица'!FK23+'[4]Проверочная  таблица'!FP23+'[4]Проверочная  таблица'!FQ23)/1000</f>
        <v>0</v>
      </c>
      <c r="JI22" s="217">
        <f t="shared" si="66"/>
        <v>0</v>
      </c>
      <c r="JJ22" s="217">
        <v>92.621110000000002</v>
      </c>
      <c r="JK22" s="216">
        <f>('[4]Прочая  субсидия_МР  и  ГО'!BF18+'[4]Прочая  субсидия_БП'!BK18)/1000</f>
        <v>92.621110000000002</v>
      </c>
      <c r="JL22" s="216">
        <f>('[4]Прочая  субсидия_МР  и  ГО'!BG18+'[4]Прочая  субсидия_БП'!BL18)/1000</f>
        <v>92.621110000000002</v>
      </c>
      <c r="JM22" s="217">
        <f t="shared" si="67"/>
        <v>100</v>
      </c>
    </row>
    <row r="23" spans="1:273" s="181" customFormat="1" ht="21.75" customHeight="1" thickBot="1" x14ac:dyDescent="0.3">
      <c r="A23" s="220" t="s">
        <v>22</v>
      </c>
      <c r="B23" s="221">
        <f t="shared" si="11"/>
        <v>970064.66224000009</v>
      </c>
      <c r="C23" s="221">
        <f t="shared" si="11"/>
        <v>1065304.3433700001</v>
      </c>
      <c r="D23" s="221">
        <f t="shared" si="11"/>
        <v>1044402.3482800002</v>
      </c>
      <c r="E23" s="213" t="e">
        <f>M23+Q23+#REF!+#REF!+#REF!+U23+Y23+AG23+#REF!+#REF!+AO23+BA23+HY23+BI23+BM23+AS23+BQ23+#REF!+BY23+#REF!+CG23+#REF!+#REF!+CC23+#REF!+#REF!+CK23+#REF!+#REF!+CS23+#REF!+CW23+DA23+DE23+DI23+#REF!+#REF!+DM23+DY23+EG23+EK23+EW23+FA23+#REF!+FI23+FQ23+FU23+GC23+GG23+GK23+GO23+GS23+GW23+HA23+#REF!+HE23+HI23+HM23+#REF!+HU23+IC23+IG23+IK23+IW23+JA23+JI23+JM23</f>
        <v>#REF!</v>
      </c>
      <c r="F23" s="214" t="e">
        <f>O23+#REF!+#REF!+#REF!+S23+W23+AE23+#REF!+#REF!+AM23+AY23+HW23+BG23+BK23+AQ23+BO23+#REF!+BW23+#REF!+CE23+#REF!+#REF!+CA23+#REF!+#REF!+CI23+#REF!+#REF!+CQ23+#REF!+CU23+CY23+DC23+DG23+#REF!+#REF!+DK23+DW23+EE23+EI23+EU23+EY23+#REF!+FG23+FO23+FS23+GA23+GE23+GI23+GM23+GQ23+GU23+GY23+#REF!+HC23+HG23+HK23+#REF!+HS23+IA23+IE23+II23+IU23+IY23+JG23+JK23+JC23</f>
        <v>#REF!</v>
      </c>
      <c r="G23" s="214" t="e">
        <f>P23+#REF!+#REF!+#REF!+T23+X23+AF23+#REF!+#REF!+AN23+AZ23+HX23+BH23+BL23+AR23+BP23+#REF!+BX23+#REF!+CF23+#REF!+#REF!+CB23+#REF!+#REF!+CJ23+#REF!+#REF!+CR23+#REF!+CV23+CZ23+DD23+DH23+#REF!+#REF!+DL23+DX23+EF23+EJ23+EV23+EZ23+#REF!+FH23+FP23+FT23+GB23+GF23+GJ23+GN23+GR23+GV23+GZ23+#REF!+HD23+HH23+HL23+#REF!+HT23+IB23+IF23+IJ23+IV23+IZ23+JH23+JL23+JD23</f>
        <v>#REF!</v>
      </c>
      <c r="H23" s="214" t="e">
        <f>Q23+#REF!+#REF!+#REF!+U23+Y23+AG23+#REF!+#REF!+AO23+BA23+HY23+BI23+BM23+AS23+BQ23+#REF!+BY23+#REF!+CG23+#REF!+#REF!+CC23+#REF!+#REF!+CK23+#REF!+#REF!+CS23+#REF!+CW23+DA23+DE23+DI23+#REF!+#REF!+DM23+DY23+EG23+EK23+EW23+FA23+#REF!+FI23+FQ23+FU23+GC23+GG23+GK23+GO23+GS23+GW23+HA23+#REF!+HE23+HI23+HM23+#REF!+HU23+IC23+IG23+IK23+IW23+JA23+JI23+JM23+#REF!</f>
        <v>#REF!</v>
      </c>
      <c r="I23" s="215">
        <f t="shared" si="0"/>
        <v>98.037932050114591</v>
      </c>
      <c r="J23" s="217">
        <v>0</v>
      </c>
      <c r="K23" s="216">
        <f>'[4]Проверочная  таблица'!DY24/1000</f>
        <v>0</v>
      </c>
      <c r="L23" s="216">
        <f>'[4]Проверочная  таблица'!EC24/1000</f>
        <v>0</v>
      </c>
      <c r="M23" s="217">
        <f t="shared" si="12"/>
        <v>0</v>
      </c>
      <c r="N23" s="217">
        <v>0</v>
      </c>
      <c r="O23" s="218">
        <f>'[4]Проверочная  таблица'!DZ24/1000</f>
        <v>0</v>
      </c>
      <c r="P23" s="216">
        <f>'[4]Проверочная  таблица'!ED24/1000</f>
        <v>0</v>
      </c>
      <c r="Q23" s="217">
        <f t="shared" si="13"/>
        <v>0</v>
      </c>
      <c r="R23" s="217"/>
      <c r="S23" s="216">
        <f>'[4]Проверочная  таблица'!SZ24/1000</f>
        <v>0</v>
      </c>
      <c r="T23" s="216">
        <f>'[4]Проверочная  таблица'!TC24/1000</f>
        <v>0</v>
      </c>
      <c r="U23" s="217">
        <f t="shared" si="1"/>
        <v>0</v>
      </c>
      <c r="V23" s="217">
        <v>474.12753000000004</v>
      </c>
      <c r="W23" s="216">
        <f>('[4]Прочая  субсидия_МР  и  ГО'!F19)/1000</f>
        <v>474.12753000000004</v>
      </c>
      <c r="X23" s="216">
        <f>('[4]Прочая  субсидия_МР  и  ГО'!G19)/1000</f>
        <v>473.98672999999997</v>
      </c>
      <c r="Y23" s="217">
        <f t="shared" si="14"/>
        <v>99.970303348552648</v>
      </c>
      <c r="Z23" s="217">
        <v>0</v>
      </c>
      <c r="AA23" s="216">
        <f>'[4]Прочая  субсидия_МР  и  ГО'!H19/1000</f>
        <v>0</v>
      </c>
      <c r="AB23" s="216">
        <f>'[4]Прочая  субсидия_МР  и  ГО'!I19/1000</f>
        <v>0</v>
      </c>
      <c r="AC23" s="217">
        <f t="shared" si="15"/>
        <v>0</v>
      </c>
      <c r="AD23" s="217">
        <v>0</v>
      </c>
      <c r="AE23" s="216">
        <f>('[4]Проверочная  таблица'!ET24+'[4]Проверочная  таблица'!EU24)/1000</f>
        <v>0</v>
      </c>
      <c r="AF23" s="216">
        <f>('[4]Проверочная  таблица'!EX24+'[4]Проверочная  таблица'!EY24)/1000</f>
        <v>0</v>
      </c>
      <c r="AG23" s="217">
        <f t="shared" si="16"/>
        <v>0</v>
      </c>
      <c r="AH23" s="217">
        <v>0</v>
      </c>
      <c r="AI23" s="216">
        <f>'[4]Проверочная  таблица'!ES24/1000</f>
        <v>0</v>
      </c>
      <c r="AJ23" s="216">
        <f>'[4]Проверочная  таблица'!EW24/1000</f>
        <v>0</v>
      </c>
      <c r="AK23" s="217">
        <f t="shared" si="17"/>
        <v>0</v>
      </c>
      <c r="AL23" s="217">
        <v>0</v>
      </c>
      <c r="AM23" s="216">
        <f>'[4]Проверочная  таблица'!EF24/1000</f>
        <v>0</v>
      </c>
      <c r="AN23" s="216">
        <f>'[4]Проверочная  таблица'!EI24/1000</f>
        <v>0</v>
      </c>
      <c r="AO23" s="217">
        <f t="shared" si="18"/>
        <v>0</v>
      </c>
      <c r="AP23" s="217">
        <v>154677.19812000002</v>
      </c>
      <c r="AQ23" s="216">
        <f>'[4]Прочая  субсидия_МР  и  ГО'!J19/1000</f>
        <v>54677.198120000008</v>
      </c>
      <c r="AR23" s="216">
        <f>'[4]Прочая  субсидия_МР  и  ГО'!K19/1000</f>
        <v>47691.683189999996</v>
      </c>
      <c r="AS23" s="217">
        <f t="shared" si="2"/>
        <v>87.224080292722931</v>
      </c>
      <c r="AT23" s="217"/>
      <c r="AU23" s="216">
        <f>'[4]Прочая  субсидия_МР  и  ГО'!L19/1000</f>
        <v>0</v>
      </c>
      <c r="AV23" s="216">
        <f>'[4]Прочая  субсидия_МР  и  ГО'!M19/1000</f>
        <v>0</v>
      </c>
      <c r="AW23" s="217">
        <f t="shared" si="3"/>
        <v>0</v>
      </c>
      <c r="AX23" s="217">
        <v>0</v>
      </c>
      <c r="AY23" s="216">
        <f>'[1]Исполнение  по  субсидии'!AM23</f>
        <v>0</v>
      </c>
      <c r="AZ23" s="216">
        <f>'[1]Исполнение  по  субсидии'!AN23</f>
        <v>0</v>
      </c>
      <c r="BA23" s="217">
        <f t="shared" si="4"/>
        <v>0</v>
      </c>
      <c r="BB23" s="217">
        <v>0</v>
      </c>
      <c r="BC23" s="216">
        <f>'[4]Проверочная  таблица'!SO24/1000</f>
        <v>0</v>
      </c>
      <c r="BD23" s="216">
        <f>'[4]Проверочная  таблица'!SU24/1000</f>
        <v>0</v>
      </c>
      <c r="BE23" s="217">
        <f t="shared" si="5"/>
        <v>0</v>
      </c>
      <c r="BF23" s="217">
        <v>0</v>
      </c>
      <c r="BG23" s="216">
        <f>'[4]Прочая  субсидия_МР  и  ГО'!N19/1000</f>
        <v>0</v>
      </c>
      <c r="BH23" s="216">
        <f>'[4]Прочая  субсидия_МР  и  ГО'!O19/1000</f>
        <v>0</v>
      </c>
      <c r="BI23" s="217">
        <f t="shared" si="19"/>
        <v>0</v>
      </c>
      <c r="BJ23" s="217">
        <v>0</v>
      </c>
      <c r="BK23" s="216">
        <f>'[4]Прочая  субсидия_МР  и  ГО'!P19/1000</f>
        <v>0</v>
      </c>
      <c r="BL23" s="216">
        <f>'[4]Прочая  субсидия_МР  и  ГО'!Q19/1000</f>
        <v>0</v>
      </c>
      <c r="BM23" s="217">
        <f t="shared" si="6"/>
        <v>0</v>
      </c>
      <c r="BN23" s="217">
        <v>115.97532000000001</v>
      </c>
      <c r="BO23" s="216">
        <f>'[4]Прочая  субсидия_МР  и  ГО'!R19/1000</f>
        <v>115.97532000000001</v>
      </c>
      <c r="BP23" s="216">
        <f>'[4]Прочая  субсидия_МР  и  ГО'!S19/1000</f>
        <v>115.97532000000001</v>
      </c>
      <c r="BQ23" s="217">
        <f t="shared" si="20"/>
        <v>100</v>
      </c>
      <c r="BR23" s="217"/>
      <c r="BS23" s="216">
        <f>'[4]Проверочная  таблица'!JJ24/1000</f>
        <v>0</v>
      </c>
      <c r="BT23" s="216">
        <f>'[4]Проверочная  таблица'!JM24/1000</f>
        <v>0</v>
      </c>
      <c r="BU23" s="217">
        <f t="shared" si="7"/>
        <v>0</v>
      </c>
      <c r="BV23" s="217">
        <v>0</v>
      </c>
      <c r="BW23" s="216">
        <f>('[4]Проверочная  таблица'!LT24+'[4]Проверочная  таблица'!LU24+'[4]Проверочная  таблица'!LL24+'[4]Проверочная  таблица'!LM24)/1000</f>
        <v>0</v>
      </c>
      <c r="BX23" s="216">
        <f>('[4]Проверочная  таблица'!LP24+'[4]Проверочная  таблица'!LQ24+'[4]Проверочная  таблица'!LX24+'[4]Проверочная  таблица'!LY24)/1000</f>
        <v>0</v>
      </c>
      <c r="BY23" s="217">
        <f t="shared" si="8"/>
        <v>0</v>
      </c>
      <c r="BZ23" s="217">
        <v>0</v>
      </c>
      <c r="CA23" s="216">
        <f>('[4]Проверочная  таблица'!MS24+'[4]Проверочная  таблица'!MT24)/1000</f>
        <v>0</v>
      </c>
      <c r="CB23" s="216">
        <f>('[4]Проверочная  таблица'!NA24+'[4]Проверочная  таблица'!NB24)/1000</f>
        <v>0</v>
      </c>
      <c r="CC23" s="217">
        <f t="shared" si="21"/>
        <v>0</v>
      </c>
      <c r="CD23" s="217">
        <v>0</v>
      </c>
      <c r="CE23" s="216">
        <f>'[4]Проверочная  таблица'!QN24/1000</f>
        <v>0</v>
      </c>
      <c r="CF23" s="216">
        <f>'[4]Проверочная  таблица'!QQ24/1000</f>
        <v>0</v>
      </c>
      <c r="CG23" s="217">
        <f t="shared" si="22"/>
        <v>0</v>
      </c>
      <c r="CH23" s="217">
        <v>93.913039999999995</v>
      </c>
      <c r="CI23" s="216">
        <f>('[4]Прочая  субсидия_МР  и  ГО'!T19+'[4]Прочая  субсидия_БП'!H19)/1000</f>
        <v>93.913040000000009</v>
      </c>
      <c r="CJ23" s="216">
        <f>('[4]Прочая  субсидия_МР  и  ГО'!U19+'[4]Прочая  субсидия_БП'!I19)/1000</f>
        <v>93.913040000000009</v>
      </c>
      <c r="CK23" s="217">
        <f t="shared" si="23"/>
        <v>100</v>
      </c>
      <c r="CL23" s="217"/>
      <c r="CM23" s="216">
        <f>('[4]Проверочная  таблица'!IT24+'[4]Проверочная  таблица'!IZ24)/1000</f>
        <v>0</v>
      </c>
      <c r="CN23" s="216">
        <f>('[4]Проверочная  таблица'!IW24+'[4]Проверочная  таблица'!JC24)/1000</f>
        <v>0</v>
      </c>
      <c r="CO23" s="217">
        <f t="shared" si="24"/>
        <v>0</v>
      </c>
      <c r="CP23" s="217">
        <v>0</v>
      </c>
      <c r="CQ23" s="216">
        <f>('[4]Проверочная  таблица'!JP24)/1000</f>
        <v>0</v>
      </c>
      <c r="CR23" s="216">
        <f>('[4]Проверочная  таблица'!JS24)/1000</f>
        <v>0</v>
      </c>
      <c r="CS23" s="217">
        <f t="shared" si="9"/>
        <v>0</v>
      </c>
      <c r="CT23" s="217">
        <v>318.41321999999997</v>
      </c>
      <c r="CU23" s="216">
        <f>('[4]Проверочная  таблица'!MV24+'[4]Проверочная  таблица'!MW24+'[4]Проверочная  таблица'!NG24+'[4]Проверочная  таблица'!NH24)/1000</f>
        <v>318.41321999999997</v>
      </c>
      <c r="CV23" s="216">
        <f>('[4]Проверочная  таблица'!NJ24+'[4]Проверочная  таблица'!NK24+'[4]Проверочная  таблица'!ND24+'[4]Проверочная  таблица'!NE24)/1000</f>
        <v>318.41321999999997</v>
      </c>
      <c r="CW23" s="217">
        <f t="shared" si="25"/>
        <v>100</v>
      </c>
      <c r="CX23" s="217">
        <v>0</v>
      </c>
      <c r="CY23" s="216">
        <f>('[4]Проверочная  таблица'!HV24+'[4]Проверочная  таблица'!IB24)/1000</f>
        <v>0</v>
      </c>
      <c r="CZ23" s="216">
        <f>('[4]Проверочная  таблица'!HY24+'[4]Проверочная  таблица'!IE24)/1000</f>
        <v>0</v>
      </c>
      <c r="DA23" s="217">
        <f t="shared" si="26"/>
        <v>0</v>
      </c>
      <c r="DB23" s="217">
        <v>16421.05284</v>
      </c>
      <c r="DC23" s="216">
        <f>('[4]Проверочная  таблица'!OG24+'[4]Проверочная  таблица'!OH24+'[4]Проверочная  таблица'!OO24+'[4]Проверочная  таблица'!OP24)/1000</f>
        <v>16421.05284</v>
      </c>
      <c r="DD23" s="216">
        <f>('[4]Проверочная  таблица'!OK24+'[4]Проверочная  таблица'!OL24+'[4]Проверочная  таблица'!OS24+'[4]Проверочная  таблица'!OT24)/1000</f>
        <v>16421.05284</v>
      </c>
      <c r="DE23" s="217">
        <f t="shared" si="27"/>
        <v>100</v>
      </c>
      <c r="DF23" s="217">
        <v>15353.240300000001</v>
      </c>
      <c r="DG23" s="216">
        <f>('[4]Проверочная  таблица'!OI24+'[4]Проверочная  таблица'!OQ24)/1000</f>
        <v>24382.140920000002</v>
      </c>
      <c r="DH23" s="216">
        <f>('[4]Проверочная  таблица'!OM24+'[4]Проверочная  таблица'!OU24)/1000</f>
        <v>24382.140920000002</v>
      </c>
      <c r="DI23" s="217">
        <f t="shared" si="28"/>
        <v>100</v>
      </c>
      <c r="DJ23" s="217">
        <v>0</v>
      </c>
      <c r="DK23" s="216">
        <f>'[4]Проверочная  таблица'!EZ24/1000</f>
        <v>0</v>
      </c>
      <c r="DL23" s="216">
        <f>'[4]Проверочная  таблица'!FC24/1000</f>
        <v>0</v>
      </c>
      <c r="DM23" s="217">
        <f t="shared" si="29"/>
        <v>0</v>
      </c>
      <c r="DN23" s="217"/>
      <c r="DO23" s="216">
        <f>'[4]Проверочная  таблица'!CG24/1000</f>
        <v>0</v>
      </c>
      <c r="DP23" s="216">
        <f>'[4]Проверочная  таблица'!CJ24/1000</f>
        <v>0</v>
      </c>
      <c r="DQ23" s="217">
        <f t="shared" si="30"/>
        <v>0</v>
      </c>
      <c r="DR23" s="217"/>
      <c r="DS23" s="216">
        <f>'[4]Проверочная  таблица'!CH24/1000</f>
        <v>15342</v>
      </c>
      <c r="DT23" s="216">
        <f>'[4]Проверочная  таблица'!CK24/1000</f>
        <v>15342</v>
      </c>
      <c r="DU23" s="217">
        <f t="shared" si="31"/>
        <v>100</v>
      </c>
      <c r="DV23" s="217"/>
      <c r="DW23" s="216">
        <f>'[4]Проверочная  таблица'!CU24/1000</f>
        <v>0</v>
      </c>
      <c r="DX23" s="216">
        <f>'[4]Проверочная  таблица'!CX24/1000</f>
        <v>0</v>
      </c>
      <c r="DY23" s="217">
        <f t="shared" si="32"/>
        <v>0</v>
      </c>
      <c r="DZ23" s="217"/>
      <c r="EA23" s="216">
        <f>'[4]Проверочная  таблица'!CV24/1000</f>
        <v>7323.9943200000007</v>
      </c>
      <c r="EB23" s="216">
        <f>'[4]Проверочная  таблица'!CY24/1000</f>
        <v>7323.9943200000007</v>
      </c>
      <c r="EC23" s="217">
        <f t="shared" si="33"/>
        <v>100</v>
      </c>
      <c r="ED23" s="217">
        <v>0</v>
      </c>
      <c r="EE23" s="216">
        <f>'[4]Прочая  субсидия_МР  и  ГО'!V19/1000</f>
        <v>0</v>
      </c>
      <c r="EF23" s="216">
        <f>'[4]Прочая  субсидия_МР  и  ГО'!W19/1000</f>
        <v>0</v>
      </c>
      <c r="EG23" s="217">
        <f t="shared" si="34"/>
        <v>0</v>
      </c>
      <c r="EH23" s="217">
        <v>179408.87062</v>
      </c>
      <c r="EI23" s="216">
        <f>'[4]Проверочная  таблица'!BC24/1000</f>
        <v>178669.45018000001</v>
      </c>
      <c r="EJ23" s="216">
        <f>'[4]Проверочная  таблица'!BF24/1000</f>
        <v>165318.17353999999</v>
      </c>
      <c r="EK23" s="217">
        <f t="shared" si="35"/>
        <v>92.527386955884566</v>
      </c>
      <c r="EL23" s="217"/>
      <c r="EM23" s="216">
        <f>'[4]Прочая  субсидия_МР  и  ГО'!X19/1000</f>
        <v>0</v>
      </c>
      <c r="EN23" s="216">
        <f>'[4]Прочая  субсидия_МР  и  ГО'!Y19/1000</f>
        <v>0</v>
      </c>
      <c r="EO23" s="217">
        <f t="shared" si="36"/>
        <v>0</v>
      </c>
      <c r="EP23" s="217"/>
      <c r="EQ23" s="216">
        <f>'[4]Прочая  субсидия_МР  и  ГО'!Z19/1000</f>
        <v>65207.13</v>
      </c>
      <c r="ER23" s="216">
        <f>'[4]Прочая  субсидия_МР  и  ГО'!AA19/1000</f>
        <v>64650.452429999998</v>
      </c>
      <c r="ES23" s="217">
        <f t="shared" si="37"/>
        <v>99.146293403804151</v>
      </c>
      <c r="ET23" s="217">
        <v>51010.187299999998</v>
      </c>
      <c r="EU23" s="216">
        <f>'[4]Прочая  субсидия_МР  и  ГО'!AB19/1000</f>
        <v>62214.735529999998</v>
      </c>
      <c r="EV23" s="216">
        <f>'[4]Прочая  субсидия_МР  и  ГО'!AC19/1000</f>
        <v>62214.735529999998</v>
      </c>
      <c r="EW23" s="217">
        <f t="shared" si="38"/>
        <v>100</v>
      </c>
      <c r="EX23" s="217">
        <v>22628.722750000001</v>
      </c>
      <c r="EY23" s="216">
        <f>('[4]Проверочная  таблица'!TU24+'[4]Проверочная  таблица'!TV24+'[4]Проверочная  таблица'!TG24+'[4]Проверочная  таблица'!TH24)/1000</f>
        <v>22628.722750000001</v>
      </c>
      <c r="EZ23" s="216">
        <f>('[4]Проверочная  таблица'!UB24+'[4]Проверочная  таблица'!UC24+'[4]Проверочная  таблица'!TN24+'[4]Проверочная  таблица'!TO24)/1000</f>
        <v>22628.722750000004</v>
      </c>
      <c r="FA23" s="217">
        <f t="shared" si="39"/>
        <v>100.00000000000003</v>
      </c>
      <c r="FB23" s="217"/>
      <c r="FC23" s="216">
        <f>('[4]Проверочная  таблица'!TI23+'[4]Проверочная  таблица'!TJ23+'[4]Проверочная  таблица'!TW23+'[4]Проверочная  таблица'!TX23)/1000</f>
        <v>0</v>
      </c>
      <c r="FD23" s="216">
        <f>('[4]Проверочная  таблица'!UD23+'[4]Проверочная  таблица'!UE23+'[4]Проверочная  таблица'!TP23+'[4]Проверочная  таблица'!TQ23)/1000</f>
        <v>0</v>
      </c>
      <c r="FE23" s="217">
        <f t="shared" si="40"/>
        <v>0</v>
      </c>
      <c r="FF23" s="217">
        <v>0</v>
      </c>
      <c r="FG23" s="216">
        <f>('[4]Проверочная  таблица'!PW24+'[4]Проверочная  таблица'!PX24+'[4]Проверочная  таблица'!PM24+'[4]Проверочная  таблица'!PN24)/1000</f>
        <v>0</v>
      </c>
      <c r="FH23" s="216">
        <f>('[4]Проверочная  таблица'!PZ24+'[4]Проверочная  таблица'!QA24+'[4]Проверочная  таблица'!PR24+'[4]Проверочная  таблица'!PS24)/1000</f>
        <v>0</v>
      </c>
      <c r="FI23" s="217">
        <f t="shared" si="41"/>
        <v>0</v>
      </c>
      <c r="FJ23" s="217"/>
      <c r="FK23" s="216">
        <f>('[4]Проверочная  таблица'!GJ24+'[4]Проверочная  таблица'!GP24)/1000</f>
        <v>83950.702490000011</v>
      </c>
      <c r="FL23" s="216">
        <f>('[4]Проверочная  таблица'!GM24+'[4]Проверочная  таблица'!GS24)/1000</f>
        <v>83950.702490000011</v>
      </c>
      <c r="FM23" s="217">
        <f t="shared" si="42"/>
        <v>100</v>
      </c>
      <c r="FN23" s="217">
        <v>417191.68420999998</v>
      </c>
      <c r="FO23" s="216">
        <f>('[4]Проверочная  таблица'!TY24+'[4]Проверочная  таблица'!TZ24+'[4]Проверочная  таблица'!TK24+'[4]Проверочная  таблица'!TL24)/1000</f>
        <v>417191.68420999998</v>
      </c>
      <c r="FP23" s="216">
        <f>('[4]Проверочная  таблица'!UF24+'[4]Проверочная  таблица'!UG24+'[4]Проверочная  таблица'!TR24+'[4]Проверочная  таблица'!TS24)/1000</f>
        <v>417191.68420999998</v>
      </c>
      <c r="FQ23" s="217">
        <f t="shared" si="43"/>
        <v>100</v>
      </c>
      <c r="FR23" s="217">
        <v>0</v>
      </c>
      <c r="FS23" s="216">
        <f>('[4]Проверочная  таблица'!HA24+'[4]Проверочная  таблица'!HB24)/1000</f>
        <v>0</v>
      </c>
      <c r="FT23" s="216">
        <f>('[4]Проверочная  таблица'!HE24+'[4]Проверочная  таблица'!HF24)/1000</f>
        <v>0</v>
      </c>
      <c r="FU23" s="217">
        <f t="shared" si="44"/>
        <v>0</v>
      </c>
      <c r="FV23" s="217">
        <v>0</v>
      </c>
      <c r="FW23" s="216">
        <f>('[4]Проверочная  таблица'!HC24+'[4]Проверочная  таблица'!HI24)/1000</f>
        <v>0</v>
      </c>
      <c r="FX23" s="216">
        <f>('[4]Проверочная  таблица'!HG24+'[4]Проверочная  таблица'!HK24)/1000</f>
        <v>0</v>
      </c>
      <c r="FY23" s="217">
        <f t="shared" si="45"/>
        <v>0</v>
      </c>
      <c r="FZ23" s="217">
        <v>0</v>
      </c>
      <c r="GA23" s="216">
        <f>'[4]Проверочная  таблица'!HP24/1000</f>
        <v>0</v>
      </c>
      <c r="GB23" s="216">
        <f>'[4]Проверочная  таблица'!HS24/1000</f>
        <v>0</v>
      </c>
      <c r="GC23" s="217">
        <f t="shared" si="46"/>
        <v>0</v>
      </c>
      <c r="GD23" s="217">
        <v>59325.881299999994</v>
      </c>
      <c r="GE23" s="216">
        <f>('[4]Проверочная  таблица'!BM24+'[4]Проверочная  таблица'!BQ24)/1000</f>
        <v>59325.881299999994</v>
      </c>
      <c r="GF23" s="216">
        <f>('[4]Проверочная  таблица'!BO24+'[4]Проверочная  таблица'!BS24)/1000</f>
        <v>59325.881299999994</v>
      </c>
      <c r="GG23" s="217">
        <f t="shared" si="47"/>
        <v>100</v>
      </c>
      <c r="GH23" s="217">
        <v>27289.246600000002</v>
      </c>
      <c r="GI23" s="216">
        <f>('[4]Прочая  субсидия_МР  и  ГО'!AD19+'[4]Прочая  субсидия_БП'!N19)/1000</f>
        <v>27289.246600000002</v>
      </c>
      <c r="GJ23" s="216">
        <f>('[4]Прочая  субсидия_МР  и  ГО'!AE19+'[4]Прочая  субсидия_БП'!O19)/1000</f>
        <v>27289.246600000002</v>
      </c>
      <c r="GK23" s="217">
        <f t="shared" si="48"/>
        <v>100</v>
      </c>
      <c r="GL23" s="217">
        <v>0</v>
      </c>
      <c r="GM23" s="216">
        <f>('[4]Прочая  субсидия_МР  и  ГО'!AF19)/1000</f>
        <v>0</v>
      </c>
      <c r="GN23" s="216">
        <f>('[4]Прочая  субсидия_МР  и  ГО'!AG19)/1000</f>
        <v>0</v>
      </c>
      <c r="GO23" s="217">
        <f t="shared" si="49"/>
        <v>0</v>
      </c>
      <c r="GP23" s="217"/>
      <c r="GQ23" s="216">
        <f>('[4]Проверочная  таблица'!DA24+'[4]Проверочная  таблица'!DB24)/1000</f>
        <v>0</v>
      </c>
      <c r="GR23" s="216">
        <f>('[4]Проверочная  таблица'!DH24+'[4]Проверочная  таблица'!DI24)/1000</f>
        <v>0</v>
      </c>
      <c r="GS23" s="217">
        <f t="shared" si="50"/>
        <v>0</v>
      </c>
      <c r="GT23" s="217">
        <v>0</v>
      </c>
      <c r="GU23" s="216">
        <f>('[4]Проверочная  таблица'!DC24+'[4]Проверочная  таблица'!DD24+'[4]Проверочная  таблица'!DO24+'[4]Проверочная  таблица'!DP24)/1000</f>
        <v>0</v>
      </c>
      <c r="GV23" s="216">
        <f>('[4]Проверочная  таблица'!DJ24+'[4]Проверочная  таблица'!DK24+'[4]Проверочная  таблица'!DR24+'[4]Проверочная  таблица'!DS24)/1000</f>
        <v>0</v>
      </c>
      <c r="GW23" s="217">
        <f t="shared" si="51"/>
        <v>0</v>
      </c>
      <c r="GX23" s="217">
        <v>0</v>
      </c>
      <c r="GY23" s="216">
        <f>('[4]Проверочная  таблица'!DE24+'[4]Проверочная  таблица'!DF24)/1000</f>
        <v>0</v>
      </c>
      <c r="GZ23" s="216">
        <f>('[4]Проверочная  таблица'!DL24+'[4]Проверочная  таблица'!DM24)/1000</f>
        <v>0</v>
      </c>
      <c r="HA23" s="217">
        <f t="shared" si="10"/>
        <v>0</v>
      </c>
      <c r="HB23" s="217"/>
      <c r="HC23" s="216">
        <f>('[4]Проверочная  таблица'!BD24+'[4]Проверочная  таблица'!BI24+'[4]Прочая  субсидия_МР  и  ГО'!AH19+'[4]Прочая  субсидия_БП'!Z19)/1000</f>
        <v>0</v>
      </c>
      <c r="HD23" s="216">
        <f>('[4]Проверочная  таблица'!BG24+'[4]Проверочная  таблица'!BK24+'[4]Прочая  субсидия_МР  и  ГО'!AI19+'[4]Прочая  субсидия_БП'!AA19)/1000</f>
        <v>0</v>
      </c>
      <c r="HE23" s="217">
        <f t="shared" si="52"/>
        <v>0</v>
      </c>
      <c r="HF23" s="217">
        <v>18024.576300000001</v>
      </c>
      <c r="HG23" s="216">
        <f>('[4]Прочая  субсидия_МР  и  ГО'!AJ19+'[4]Прочая  субсидия_БП'!AF19)/1000</f>
        <v>21290.635900000001</v>
      </c>
      <c r="HH23" s="216">
        <f>('[4]Прочая  субсидия_МР  и  ГО'!AK19+'[4]Прочая  субсидия_БП'!AG19)/1000</f>
        <v>21290.635900000001</v>
      </c>
      <c r="HI23" s="217">
        <f t="shared" si="53"/>
        <v>100</v>
      </c>
      <c r="HJ23" s="217">
        <v>0</v>
      </c>
      <c r="HK23" s="216">
        <f>('[4]Прочая  субсидия_МР  и  ГО'!AL19)/1000</f>
        <v>0</v>
      </c>
      <c r="HL23" s="216">
        <f>('[4]Прочая  субсидия_МР  и  ГО'!AM19)/1000</f>
        <v>0</v>
      </c>
      <c r="HM23" s="217">
        <f t="shared" si="54"/>
        <v>0</v>
      </c>
      <c r="HN23" s="217"/>
      <c r="HO23" s="216">
        <f>('[4]Прочая  субсидия_МР  и  ГО'!AN19+'[4]Прочая  субсидия_БП'!AL19)/1000</f>
        <v>0</v>
      </c>
      <c r="HP23" s="216">
        <f>('[4]Прочая  субсидия_МР  и  ГО'!AO19+'[4]Прочая  субсидия_БП'!AM19)/1000</f>
        <v>0</v>
      </c>
      <c r="HQ23" s="217">
        <f t="shared" si="55"/>
        <v>0</v>
      </c>
      <c r="HR23" s="217">
        <v>1067.4472900000001</v>
      </c>
      <c r="HS23" s="216">
        <f>('[4]Прочая  субсидия_МР  и  ГО'!AP19+'[4]Прочая  субсидия_БП'!AR19)/1000</f>
        <v>1767.4472900000001</v>
      </c>
      <c r="HT23" s="216">
        <f>('[4]Прочая  субсидия_МР  и  ГО'!AQ19+'[4]Прочая  субсидия_БП'!AS19)/1000</f>
        <v>1767.4472900000001</v>
      </c>
      <c r="HU23" s="217">
        <f t="shared" si="56"/>
        <v>100</v>
      </c>
      <c r="HV23" s="217">
        <v>4228</v>
      </c>
      <c r="HW23" s="216">
        <f>'[4]Прочая  субсидия_МР  и  ГО'!AR19/1000</f>
        <v>4228</v>
      </c>
      <c r="HX23" s="216">
        <f>'[4]Прочая  субсидия_МР  и  ГО'!AS19/1000</f>
        <v>4228</v>
      </c>
      <c r="HY23" s="217">
        <f t="shared" si="57"/>
        <v>100</v>
      </c>
      <c r="HZ23" s="217">
        <v>206.79853</v>
      </c>
      <c r="IA23" s="216">
        <f>'[4]Прочая  субсидия_МР  и  ГО'!AT19/1000</f>
        <v>162.56484</v>
      </c>
      <c r="IB23" s="216">
        <f>'[4]Прочая  субсидия_МР  и  ГО'!AU19/1000</f>
        <v>159.46212</v>
      </c>
      <c r="IC23" s="217">
        <f t="shared" si="58"/>
        <v>98.091395408748909</v>
      </c>
      <c r="ID23" s="217">
        <v>804.49106999999992</v>
      </c>
      <c r="IE23" s="216">
        <f>'[4]Прочая  субсидия_МР  и  ГО'!AV19/1000</f>
        <v>804.49106999999992</v>
      </c>
      <c r="IF23" s="216">
        <f>'[4]Прочая  субсидия_МР  и  ГО'!AW19/1000</f>
        <v>804.49106999999992</v>
      </c>
      <c r="IG23" s="217">
        <f t="shared" si="59"/>
        <v>100</v>
      </c>
      <c r="IH23" s="217"/>
      <c r="II23" s="216">
        <f>('[4]Проверочная  таблица'!RY24+'[4]Проверочная  таблица'!RZ24+'[4]Проверочная  таблица'!SE24+'[4]Проверочная  таблица'!SF24)/1000</f>
        <v>0</v>
      </c>
      <c r="IJ23" s="216">
        <f>('[4]Проверочная  таблица'!SB24+'[4]Проверочная  таблица'!SC24+'[4]Проверочная  таблица'!SH24+'[4]Проверочная  таблица'!SI24)/1000</f>
        <v>0</v>
      </c>
      <c r="IK23" s="217">
        <f t="shared" si="60"/>
        <v>0</v>
      </c>
      <c r="IL23" s="217">
        <v>387.9</v>
      </c>
      <c r="IM23" s="216">
        <f>'[4]Прочая  субсидия_МР  и  ГО'!AX19/1000</f>
        <v>387.9</v>
      </c>
      <c r="IN23" s="216">
        <f>'[4]Прочая  субсидия_МР  и  ГО'!AY19/1000</f>
        <v>387.9</v>
      </c>
      <c r="IO23" s="217">
        <f t="shared" si="61"/>
        <v>100</v>
      </c>
      <c r="IP23" s="217">
        <v>88.01</v>
      </c>
      <c r="IQ23" s="216">
        <f>('[4]Проверочная  таблица'!KU24+'[4]Проверочная  таблица'!KV24)/1000</f>
        <v>88.01</v>
      </c>
      <c r="IR23" s="216">
        <f>('[4]Проверочная  таблица'!KX24+'[4]Проверочная  таблица'!KY24)/1000</f>
        <v>88.01</v>
      </c>
      <c r="IS23" s="217">
        <f t="shared" si="62"/>
        <v>100</v>
      </c>
      <c r="IT23" s="217">
        <v>744.17998</v>
      </c>
      <c r="IU23" s="216">
        <f>('[4]Прочая  субсидия_БП'!AX19+'[4]Прочая  субсидия_МР  и  ГО'!AZ19)/1000</f>
        <v>744.17998</v>
      </c>
      <c r="IV23" s="216">
        <f>('[4]Прочая  субсидия_БП'!AY19+'[4]Прочая  субсидия_МР  и  ГО'!BA19)/1000</f>
        <v>738.89771999999994</v>
      </c>
      <c r="IW23" s="217">
        <f t="shared" si="63"/>
        <v>99.290190526221892</v>
      </c>
      <c r="IX23" s="217">
        <v>107.60472999999999</v>
      </c>
      <c r="IY23" s="216">
        <f>'[4]Прочая  субсидия_МР  и  ГО'!BB19/1000</f>
        <v>107.60472999999999</v>
      </c>
      <c r="IZ23" s="216">
        <f>'[4]Прочая  субсидия_МР  и  ГО'!BC19/1000</f>
        <v>107.60472999999999</v>
      </c>
      <c r="JA23" s="217">
        <f t="shared" si="64"/>
        <v>100</v>
      </c>
      <c r="JB23" s="217">
        <v>0</v>
      </c>
      <c r="JC23" s="216">
        <f>('[4]Прочая  субсидия_МР  и  ГО'!BD19+'[4]Прочая  субсидия_БП'!BE19)/1000</f>
        <v>0</v>
      </c>
      <c r="JD23" s="216">
        <f>('[4]Прочая  субсидия_МР  и  ГО'!BE19+'[4]Прочая  субсидия_БП'!BF19)/1000</f>
        <v>0</v>
      </c>
      <c r="JE23" s="217">
        <f t="shared" si="65"/>
        <v>0</v>
      </c>
      <c r="JF23" s="217">
        <v>0</v>
      </c>
      <c r="JG23" s="216">
        <f>('[4]Проверочная  таблица'!FG24+'[4]Проверочная  таблица'!FH24+'[4]Проверочная  таблица'!FM24+'[4]Проверочная  таблица'!FN24)/1000</f>
        <v>0</v>
      </c>
      <c r="JH23" s="216">
        <f>('[4]Проверочная  таблица'!FJ24+'[4]Проверочная  таблица'!FK24+'[4]Проверочная  таблица'!FP24+'[4]Проверочная  таблица'!FQ24)/1000</f>
        <v>0</v>
      </c>
      <c r="JI23" s="217">
        <f t="shared" si="66"/>
        <v>0</v>
      </c>
      <c r="JJ23" s="217">
        <v>97.141190000000009</v>
      </c>
      <c r="JK23" s="216">
        <f>('[4]Прочая  субсидия_МР  и  ГО'!BF19+'[4]Прочая  субсидия_БП'!BK19)/1000</f>
        <v>97.141190000000009</v>
      </c>
      <c r="JL23" s="216">
        <f>('[4]Прочая  субсидия_МР  и  ГО'!BG19+'[4]Прочая  субсидия_БП'!BL19)/1000</f>
        <v>97.141019999999997</v>
      </c>
      <c r="JM23" s="217">
        <f t="shared" si="67"/>
        <v>99.999824996996637</v>
      </c>
    </row>
    <row r="24" spans="1:273" s="181" customFormat="1" ht="21.75" customHeight="1" thickBot="1" x14ac:dyDescent="0.3">
      <c r="A24" s="220" t="s">
        <v>23</v>
      </c>
      <c r="B24" s="221">
        <f t="shared" si="11"/>
        <v>75834.938980000006</v>
      </c>
      <c r="C24" s="221">
        <f t="shared" si="11"/>
        <v>112780.67744</v>
      </c>
      <c r="D24" s="221">
        <f t="shared" si="11"/>
        <v>100730.61906</v>
      </c>
      <c r="E24" s="213" t="e">
        <f>M24+Q24+#REF!+#REF!+#REF!+U24+Y24+AG24+#REF!+#REF!+AO24+BA24+HY24+BI24+BM24+AS24+BQ24+#REF!+BY24+#REF!+CG24+#REF!+#REF!+CC24+#REF!+#REF!+CK24+#REF!+#REF!+CS24+#REF!+CW24+DA24+DE24+DI24+#REF!+#REF!+DM24+DY24+EG24+EK24+EW24+FA24+#REF!+FI24+FQ24+FU24+GC24+GG24+GK24+GO24+GS24+GW24+HA24+#REF!+HE24+HI24+HM24+#REF!+HU24+IC24+IG24+IK24+IW24+JA24+JI24+JM24</f>
        <v>#REF!</v>
      </c>
      <c r="F24" s="214" t="e">
        <f>O24+#REF!+#REF!+#REF!+S24+W24+AE24+#REF!+#REF!+AM24+AY24+HW24+BG24+BK24+AQ24+BO24+#REF!+BW24+#REF!+CE24+#REF!+#REF!+CA24+#REF!+#REF!+CI24+#REF!+#REF!+CQ24+#REF!+CU24+CY24+DC24+DG24+#REF!+#REF!+DK24+DW24+EE24+EI24+EU24+EY24+#REF!+FG24+FO24+FS24+GA24+GE24+GI24+GM24+GQ24+GU24+GY24+#REF!+HC24+HG24+HK24+#REF!+HS24+IA24+IE24+II24+IU24+IY24+JG24+JK24+JC24</f>
        <v>#REF!</v>
      </c>
      <c r="G24" s="214" t="e">
        <f>P24+#REF!+#REF!+#REF!+T24+X24+AF24+#REF!+#REF!+AN24+AZ24+HX24+BH24+BL24+AR24+BP24+#REF!+BX24+#REF!+CF24+#REF!+#REF!+CB24+#REF!+#REF!+CJ24+#REF!+#REF!+CR24+#REF!+CV24+CZ24+DD24+DH24+#REF!+#REF!+DL24+DX24+EF24+EJ24+EV24+EZ24+#REF!+FH24+FP24+FT24+GB24+GF24+GJ24+GN24+GR24+GV24+GZ24+#REF!+HD24+HH24+HL24+#REF!+HT24+IB24+IF24+IJ24+IV24+IZ24+JH24+JL24+JD24</f>
        <v>#REF!</v>
      </c>
      <c r="H24" s="214" t="e">
        <f>Q24+#REF!+#REF!+#REF!+U24+Y24+AG24+#REF!+#REF!+AO24+BA24+HY24+BI24+BM24+AS24+BQ24+#REF!+BY24+#REF!+CG24+#REF!+#REF!+CC24+#REF!+#REF!+CK24+#REF!+#REF!+CS24+#REF!+CW24+DA24+DE24+DI24+#REF!+#REF!+DM24+DY24+EG24+EK24+EW24+FA24+#REF!+FI24+FQ24+FU24+GC24+GG24+GK24+GO24+GS24+GW24+HA24+#REF!+HE24+HI24+HM24+#REF!+HU24+IC24+IG24+IK24+IW24+JA24+JI24+JM24+#REF!</f>
        <v>#REF!</v>
      </c>
      <c r="I24" s="215">
        <f t="shared" si="0"/>
        <v>89.315493882885477</v>
      </c>
      <c r="J24" s="217">
        <v>0</v>
      </c>
      <c r="K24" s="216">
        <f>'[4]Проверочная  таблица'!DY25/1000</f>
        <v>0</v>
      </c>
      <c r="L24" s="216">
        <f>'[4]Проверочная  таблица'!EC25/1000</f>
        <v>0</v>
      </c>
      <c r="M24" s="217">
        <f t="shared" si="12"/>
        <v>0</v>
      </c>
      <c r="N24" s="217">
        <v>0</v>
      </c>
      <c r="O24" s="218">
        <f>'[4]Проверочная  таблица'!DZ25/1000</f>
        <v>0</v>
      </c>
      <c r="P24" s="216">
        <f>'[4]Проверочная  таблица'!ED25/1000</f>
        <v>0</v>
      </c>
      <c r="Q24" s="217">
        <f t="shared" si="13"/>
        <v>0</v>
      </c>
      <c r="R24" s="217"/>
      <c r="S24" s="216">
        <f>'[4]Проверочная  таблица'!SZ25/1000</f>
        <v>0</v>
      </c>
      <c r="T24" s="216">
        <f>'[4]Проверочная  таблица'!TC25/1000</f>
        <v>0</v>
      </c>
      <c r="U24" s="217">
        <f t="shared" si="1"/>
        <v>0</v>
      </c>
      <c r="V24" s="217">
        <v>217.78107</v>
      </c>
      <c r="W24" s="216">
        <f>('[4]Прочая  субсидия_МР  и  ГО'!F20)/1000</f>
        <v>217.78107</v>
      </c>
      <c r="X24" s="216">
        <f>('[4]Прочая  субсидия_МР  и  ГО'!G20)/1000</f>
        <v>217.78107</v>
      </c>
      <c r="Y24" s="217">
        <f t="shared" si="14"/>
        <v>100</v>
      </c>
      <c r="Z24" s="217">
        <v>0</v>
      </c>
      <c r="AA24" s="216">
        <f>'[4]Прочая  субсидия_МР  и  ГО'!H20/1000</f>
        <v>0</v>
      </c>
      <c r="AB24" s="216">
        <f>'[4]Прочая  субсидия_МР  и  ГО'!I20/1000</f>
        <v>0</v>
      </c>
      <c r="AC24" s="217">
        <f t="shared" si="15"/>
        <v>0</v>
      </c>
      <c r="AD24" s="217">
        <v>0</v>
      </c>
      <c r="AE24" s="216">
        <f>('[4]Проверочная  таблица'!ET25+'[4]Проверочная  таблица'!EU25)/1000</f>
        <v>0</v>
      </c>
      <c r="AF24" s="216">
        <f>('[4]Проверочная  таблица'!EX25+'[4]Проверочная  таблица'!EY25)/1000</f>
        <v>0</v>
      </c>
      <c r="AG24" s="217">
        <f t="shared" si="16"/>
        <v>0</v>
      </c>
      <c r="AH24" s="217">
        <v>0</v>
      </c>
      <c r="AI24" s="216">
        <f>'[4]Проверочная  таблица'!ES25/1000</f>
        <v>0</v>
      </c>
      <c r="AJ24" s="216">
        <f>'[4]Проверочная  таблица'!EW25/1000</f>
        <v>0</v>
      </c>
      <c r="AK24" s="217">
        <f t="shared" si="17"/>
        <v>0</v>
      </c>
      <c r="AL24" s="217">
        <v>0</v>
      </c>
      <c r="AM24" s="216">
        <f>'[4]Проверочная  таблица'!EF25/1000</f>
        <v>0</v>
      </c>
      <c r="AN24" s="216">
        <f>'[4]Проверочная  таблица'!EI25/1000</f>
        <v>0</v>
      </c>
      <c r="AO24" s="217">
        <f t="shared" si="18"/>
        <v>0</v>
      </c>
      <c r="AP24" s="217">
        <v>0</v>
      </c>
      <c r="AQ24" s="216">
        <f>'[4]Прочая  субсидия_МР  и  ГО'!J20/1000</f>
        <v>0</v>
      </c>
      <c r="AR24" s="216">
        <f>'[4]Прочая  субсидия_МР  и  ГО'!K20/1000</f>
        <v>0</v>
      </c>
      <c r="AS24" s="217">
        <f t="shared" si="2"/>
        <v>0</v>
      </c>
      <c r="AT24" s="217"/>
      <c r="AU24" s="216">
        <f>'[4]Прочая  субсидия_МР  и  ГО'!L20/1000</f>
        <v>0</v>
      </c>
      <c r="AV24" s="216">
        <f>'[4]Прочая  субсидия_МР  и  ГО'!M20/1000</f>
        <v>0</v>
      </c>
      <c r="AW24" s="217">
        <f t="shared" si="3"/>
        <v>0</v>
      </c>
      <c r="AX24" s="217">
        <v>0</v>
      </c>
      <c r="AY24" s="216">
        <f>'[1]Исполнение  по  субсидии'!AM24</f>
        <v>0</v>
      </c>
      <c r="AZ24" s="216">
        <f>'[1]Исполнение  по  субсидии'!AN24</f>
        <v>0</v>
      </c>
      <c r="BA24" s="217">
        <f t="shared" si="4"/>
        <v>0</v>
      </c>
      <c r="BB24" s="217">
        <v>0</v>
      </c>
      <c r="BC24" s="216">
        <f>'[4]Проверочная  таблица'!SO25/1000</f>
        <v>0</v>
      </c>
      <c r="BD24" s="216">
        <f>'[4]Проверочная  таблица'!SU25/1000</f>
        <v>0</v>
      </c>
      <c r="BE24" s="217">
        <f t="shared" si="5"/>
        <v>0</v>
      </c>
      <c r="BF24" s="217">
        <v>2304.4472599999999</v>
      </c>
      <c r="BG24" s="216">
        <f>'[4]Прочая  субсидия_МР  и  ГО'!N20/1000</f>
        <v>0</v>
      </c>
      <c r="BH24" s="216">
        <f>'[4]Прочая  субсидия_МР  и  ГО'!O20/1000</f>
        <v>0</v>
      </c>
      <c r="BI24" s="217">
        <f t="shared" si="19"/>
        <v>0</v>
      </c>
      <c r="BJ24" s="217">
        <v>0</v>
      </c>
      <c r="BK24" s="216">
        <f>'[4]Прочая  субсидия_МР  и  ГО'!P20/1000</f>
        <v>0</v>
      </c>
      <c r="BL24" s="216">
        <f>'[4]Прочая  субсидия_МР  и  ГО'!Q20/1000</f>
        <v>0</v>
      </c>
      <c r="BM24" s="217">
        <f t="shared" si="6"/>
        <v>0</v>
      </c>
      <c r="BN24" s="217">
        <v>107.59192999999999</v>
      </c>
      <c r="BO24" s="216">
        <f>'[4]Прочая  субсидия_МР  и  ГО'!R20/1000</f>
        <v>107.59192999999999</v>
      </c>
      <c r="BP24" s="216">
        <f>'[4]Прочая  субсидия_МР  и  ГО'!S20/1000</f>
        <v>96.652050000000003</v>
      </c>
      <c r="BQ24" s="217">
        <f t="shared" si="20"/>
        <v>89.83206268351168</v>
      </c>
      <c r="BR24" s="217"/>
      <c r="BS24" s="216">
        <f>'[4]Проверочная  таблица'!JJ25/1000</f>
        <v>0</v>
      </c>
      <c r="BT24" s="216">
        <f>'[4]Проверочная  таблица'!JM25/1000</f>
        <v>0</v>
      </c>
      <c r="BU24" s="217">
        <f t="shared" si="7"/>
        <v>0</v>
      </c>
      <c r="BV24" s="217">
        <v>0</v>
      </c>
      <c r="BW24" s="216">
        <f>('[4]Проверочная  таблица'!LT25+'[4]Проверочная  таблица'!LU25+'[4]Проверочная  таблица'!LL25+'[4]Проверочная  таблица'!LM25)/1000</f>
        <v>0</v>
      </c>
      <c r="BX24" s="216">
        <f>('[4]Проверочная  таблица'!LP25+'[4]Проверочная  таблица'!LQ25+'[4]Проверочная  таблица'!LX25+'[4]Проверочная  таблица'!LY25)/1000</f>
        <v>0</v>
      </c>
      <c r="BY24" s="217">
        <f t="shared" si="8"/>
        <v>0</v>
      </c>
      <c r="BZ24" s="217">
        <v>0</v>
      </c>
      <c r="CA24" s="216">
        <f>('[4]Проверочная  таблица'!MS25+'[4]Проверочная  таблица'!MT25)/1000</f>
        <v>0</v>
      </c>
      <c r="CB24" s="216">
        <f>('[4]Проверочная  таблица'!NA25+'[4]Проверочная  таблица'!NB25)/1000</f>
        <v>0</v>
      </c>
      <c r="CC24" s="217">
        <f t="shared" si="21"/>
        <v>0</v>
      </c>
      <c r="CD24" s="217">
        <v>0</v>
      </c>
      <c r="CE24" s="216">
        <f>'[4]Проверочная  таблица'!QN25/1000</f>
        <v>0</v>
      </c>
      <c r="CF24" s="216">
        <f>'[4]Проверочная  таблица'!QQ25/1000</f>
        <v>0</v>
      </c>
      <c r="CG24" s="217">
        <f t="shared" si="22"/>
        <v>0</v>
      </c>
      <c r="CH24" s="217">
        <v>9.5652200000000001</v>
      </c>
      <c r="CI24" s="216">
        <f>('[4]Прочая  субсидия_МР  и  ГО'!T20+'[4]Прочая  субсидия_БП'!H20)/1000</f>
        <v>9.5652200000000001</v>
      </c>
      <c r="CJ24" s="216">
        <f>('[4]Прочая  субсидия_МР  и  ГО'!U20+'[4]Прочая  субсидия_БП'!I20)/1000</f>
        <v>9.5652200000000001</v>
      </c>
      <c r="CK24" s="217">
        <f t="shared" si="23"/>
        <v>100</v>
      </c>
      <c r="CL24" s="217"/>
      <c r="CM24" s="216">
        <f>('[4]Проверочная  таблица'!IT25+'[4]Проверочная  таблица'!IZ25)/1000</f>
        <v>0</v>
      </c>
      <c r="CN24" s="216">
        <f>('[4]Проверочная  таблица'!IW25+'[4]Проверочная  таблица'!JC25)/1000</f>
        <v>0</v>
      </c>
      <c r="CO24" s="217">
        <f t="shared" si="24"/>
        <v>0</v>
      </c>
      <c r="CP24" s="217">
        <v>0</v>
      </c>
      <c r="CQ24" s="216">
        <f>('[4]Проверочная  таблица'!JP25)/1000</f>
        <v>0</v>
      </c>
      <c r="CR24" s="216">
        <f>('[4]Проверочная  таблица'!JS25)/1000</f>
        <v>0</v>
      </c>
      <c r="CS24" s="217">
        <f t="shared" si="9"/>
        <v>0</v>
      </c>
      <c r="CT24" s="217">
        <v>143.32695999999999</v>
      </c>
      <c r="CU24" s="216">
        <f>('[4]Проверочная  таблица'!MV25+'[4]Проверочная  таблица'!MW25+'[4]Проверочная  таблица'!NG25+'[4]Проверочная  таблица'!NH25)/1000</f>
        <v>143.32695999999999</v>
      </c>
      <c r="CV24" s="216">
        <f>('[4]Проверочная  таблица'!NJ25+'[4]Проверочная  таблица'!NK25+'[4]Проверочная  таблица'!ND25+'[4]Проверочная  таблица'!NE25)/1000</f>
        <v>143.32695999999999</v>
      </c>
      <c r="CW24" s="217">
        <f t="shared" si="25"/>
        <v>100</v>
      </c>
      <c r="CX24" s="217">
        <v>0</v>
      </c>
      <c r="CY24" s="216">
        <f>('[4]Проверочная  таблица'!HV25+'[4]Проверочная  таблица'!IB25)/1000</f>
        <v>0</v>
      </c>
      <c r="CZ24" s="216">
        <f>('[4]Проверочная  таблица'!HY25+'[4]Проверочная  таблица'!IE25)/1000</f>
        <v>0</v>
      </c>
      <c r="DA24" s="217">
        <f t="shared" si="26"/>
        <v>0</v>
      </c>
      <c r="DB24" s="217">
        <v>0</v>
      </c>
      <c r="DC24" s="216">
        <f>('[4]Проверочная  таблица'!OG25+'[4]Проверочная  таблица'!OH25+'[4]Проверочная  таблица'!OO25+'[4]Проверочная  таблица'!OP25)/1000</f>
        <v>0</v>
      </c>
      <c r="DD24" s="216">
        <f>('[4]Проверочная  таблица'!OK25+'[4]Проверочная  таблица'!OL25+'[4]Проверочная  таблица'!OS25+'[4]Проверочная  таблица'!OT25)/1000</f>
        <v>0</v>
      </c>
      <c r="DE24" s="217">
        <f t="shared" si="27"/>
        <v>0</v>
      </c>
      <c r="DF24" s="217">
        <v>9785.8313900000012</v>
      </c>
      <c r="DG24" s="216">
        <f>('[4]Проверочная  таблица'!OI25+'[4]Проверочная  таблица'!OQ25)/1000</f>
        <v>9785.8313900000012</v>
      </c>
      <c r="DH24" s="216">
        <f>('[4]Проверочная  таблица'!OM25+'[4]Проверочная  таблица'!OU25)/1000</f>
        <v>9785.8313900000012</v>
      </c>
      <c r="DI24" s="217">
        <f t="shared" si="28"/>
        <v>100</v>
      </c>
      <c r="DJ24" s="217">
        <v>0</v>
      </c>
      <c r="DK24" s="216">
        <f>'[4]Проверочная  таблица'!EZ25/1000</f>
        <v>0</v>
      </c>
      <c r="DL24" s="216">
        <f>'[4]Проверочная  таблица'!FC25/1000</f>
        <v>0</v>
      </c>
      <c r="DM24" s="217">
        <f t="shared" si="29"/>
        <v>0</v>
      </c>
      <c r="DN24" s="217"/>
      <c r="DO24" s="216">
        <f>'[4]Проверочная  таблица'!CG25/1000</f>
        <v>0</v>
      </c>
      <c r="DP24" s="216">
        <f>'[4]Проверочная  таблица'!CJ25/1000</f>
        <v>0</v>
      </c>
      <c r="DQ24" s="217">
        <f t="shared" si="30"/>
        <v>0</v>
      </c>
      <c r="DR24" s="217"/>
      <c r="DS24" s="216">
        <f>'[4]Проверочная  таблица'!CH25/1000</f>
        <v>454</v>
      </c>
      <c r="DT24" s="216">
        <f>'[4]Проверочная  таблица'!CK25/1000</f>
        <v>454</v>
      </c>
      <c r="DU24" s="217">
        <f t="shared" si="31"/>
        <v>100</v>
      </c>
      <c r="DV24" s="217"/>
      <c r="DW24" s="216">
        <f>'[4]Проверочная  таблица'!CU25/1000</f>
        <v>0</v>
      </c>
      <c r="DX24" s="216">
        <f>'[4]Проверочная  таблица'!CX25/1000</f>
        <v>0</v>
      </c>
      <c r="DY24" s="217">
        <f t="shared" si="32"/>
        <v>0</v>
      </c>
      <c r="DZ24" s="217"/>
      <c r="EA24" s="216">
        <f>'[4]Проверочная  таблица'!CV25/1000</f>
        <v>247.66065</v>
      </c>
      <c r="EB24" s="216">
        <f>'[4]Проверочная  таблица'!CY25/1000</f>
        <v>247.66065</v>
      </c>
      <c r="EC24" s="217">
        <f t="shared" si="33"/>
        <v>100</v>
      </c>
      <c r="ED24" s="217">
        <v>0</v>
      </c>
      <c r="EE24" s="216">
        <f>'[4]Прочая  субсидия_МР  и  ГО'!V20/1000</f>
        <v>0</v>
      </c>
      <c r="EF24" s="216">
        <f>'[4]Прочая  субсидия_МР  и  ГО'!W20/1000</f>
        <v>0</v>
      </c>
      <c r="EG24" s="217">
        <f t="shared" si="34"/>
        <v>0</v>
      </c>
      <c r="EH24" s="217">
        <v>14250</v>
      </c>
      <c r="EI24" s="216">
        <f>'[4]Проверочная  таблица'!BC25/1000</f>
        <v>32804.647219999999</v>
      </c>
      <c r="EJ24" s="216">
        <f>'[4]Проверочная  таблица'!BF25/1000</f>
        <v>32804.647219999999</v>
      </c>
      <c r="EK24" s="217">
        <f t="shared" si="35"/>
        <v>100</v>
      </c>
      <c r="EL24" s="217"/>
      <c r="EM24" s="216">
        <f>'[4]Прочая  субсидия_МР  и  ГО'!X20/1000</f>
        <v>0</v>
      </c>
      <c r="EN24" s="216">
        <f>'[4]Прочая  субсидия_МР  и  ГО'!Y20/1000</f>
        <v>0</v>
      </c>
      <c r="EO24" s="217">
        <f t="shared" si="36"/>
        <v>0</v>
      </c>
      <c r="EP24" s="217"/>
      <c r="EQ24" s="216">
        <f>'[4]Прочая  субсидия_МР  и  ГО'!Z20/1000</f>
        <v>0</v>
      </c>
      <c r="ER24" s="216">
        <f>'[4]Прочая  субсидия_МР  и  ГО'!AA20/1000</f>
        <v>0</v>
      </c>
      <c r="ES24" s="217">
        <f t="shared" si="37"/>
        <v>0</v>
      </c>
      <c r="ET24" s="217">
        <v>17102.760129999999</v>
      </c>
      <c r="EU24" s="216">
        <f>'[4]Прочая  субсидия_МР  и  ГО'!AB20/1000</f>
        <v>17752.760129999999</v>
      </c>
      <c r="EV24" s="216">
        <f>'[4]Прочая  субсидия_МР  и  ГО'!AC20/1000</f>
        <v>17752.760129999999</v>
      </c>
      <c r="EW24" s="217">
        <f t="shared" si="38"/>
        <v>100</v>
      </c>
      <c r="EX24" s="217">
        <v>0</v>
      </c>
      <c r="EY24" s="216">
        <f>('[4]Проверочная  таблица'!TU25+'[4]Проверочная  таблица'!TV25+'[4]Проверочная  таблица'!TG25+'[4]Проверочная  таблица'!TH25)/1000</f>
        <v>0</v>
      </c>
      <c r="EZ24" s="216">
        <f>('[4]Проверочная  таблица'!UB25+'[4]Проверочная  таблица'!UC25+'[4]Проверочная  таблица'!TN25+'[4]Проверочная  таблица'!TO25)/1000</f>
        <v>0</v>
      </c>
      <c r="FA24" s="217">
        <f t="shared" si="39"/>
        <v>0</v>
      </c>
      <c r="FB24" s="217"/>
      <c r="FC24" s="216">
        <f>('[4]Проверочная  таблица'!TI24+'[4]Проверочная  таблица'!TJ24+'[4]Проверочная  таблица'!TW24+'[4]Проверочная  таблица'!TX24)/1000</f>
        <v>22747.994569999999</v>
      </c>
      <c r="FD24" s="216">
        <f>('[4]Проверочная  таблица'!UD24+'[4]Проверочная  таблица'!UE24+'[4]Проверочная  таблица'!TP24+'[4]Проверочная  таблица'!TQ24)/1000</f>
        <v>22747.994569999999</v>
      </c>
      <c r="FE24" s="217">
        <f t="shared" si="40"/>
        <v>100</v>
      </c>
      <c r="FF24" s="217">
        <v>0</v>
      </c>
      <c r="FG24" s="216">
        <f>('[4]Проверочная  таблица'!PW25+'[4]Проверочная  таблица'!PX25+'[4]Проверочная  таблица'!PM25+'[4]Проверочная  таблица'!PN25)/1000</f>
        <v>0</v>
      </c>
      <c r="FH24" s="216">
        <f>('[4]Проверочная  таблица'!PZ25+'[4]Проверочная  таблица'!QA25+'[4]Проверочная  таблица'!PR25+'[4]Проверочная  таблица'!PS25)/1000</f>
        <v>0</v>
      </c>
      <c r="FI24" s="217">
        <f t="shared" si="41"/>
        <v>0</v>
      </c>
      <c r="FJ24" s="217"/>
      <c r="FK24" s="216">
        <f>('[4]Проверочная  таблица'!GJ25+'[4]Проверочная  таблица'!GP25)/1000</f>
        <v>0</v>
      </c>
      <c r="FL24" s="216">
        <f>('[4]Проверочная  таблица'!GM25+'[4]Проверочная  таблица'!GS25)/1000</f>
        <v>0</v>
      </c>
      <c r="FM24" s="217">
        <f t="shared" si="42"/>
        <v>0</v>
      </c>
      <c r="FN24" s="217">
        <v>0</v>
      </c>
      <c r="FO24" s="216">
        <f>('[4]Проверочная  таблица'!TY25+'[4]Проверочная  таблица'!TZ25+'[4]Проверочная  таблица'!TK25+'[4]Проверочная  таблица'!TL25)/1000</f>
        <v>0</v>
      </c>
      <c r="FP24" s="216">
        <f>('[4]Проверочная  таблица'!UF25+'[4]Проверочная  таблица'!UG25+'[4]Проверочная  таблица'!TR25+'[4]Проверочная  таблица'!TS25)/1000</f>
        <v>0</v>
      </c>
      <c r="FQ24" s="217">
        <f t="shared" si="43"/>
        <v>0</v>
      </c>
      <c r="FR24" s="217">
        <v>0</v>
      </c>
      <c r="FS24" s="216">
        <f>('[4]Проверочная  таблица'!HA25+'[4]Проверочная  таблица'!HB25)/1000</f>
        <v>0</v>
      </c>
      <c r="FT24" s="216">
        <f>('[4]Проверочная  таблица'!HE25+'[4]Проверочная  таблица'!HF25)/1000</f>
        <v>0</v>
      </c>
      <c r="FU24" s="217">
        <f t="shared" si="44"/>
        <v>0</v>
      </c>
      <c r="FV24" s="217">
        <v>0</v>
      </c>
      <c r="FW24" s="216">
        <f>('[4]Проверочная  таблица'!HC25+'[4]Проверочная  таблица'!HI25)/1000</f>
        <v>0</v>
      </c>
      <c r="FX24" s="216">
        <f>('[4]Проверочная  таблица'!HG25+'[4]Проверочная  таблица'!HK25)/1000</f>
        <v>0</v>
      </c>
      <c r="FY24" s="217">
        <f t="shared" si="45"/>
        <v>0</v>
      </c>
      <c r="FZ24" s="217">
        <v>0</v>
      </c>
      <c r="GA24" s="216">
        <f>'[4]Проверочная  таблица'!HP25/1000</f>
        <v>0</v>
      </c>
      <c r="GB24" s="216">
        <f>'[4]Проверочная  таблица'!HS25/1000</f>
        <v>0</v>
      </c>
      <c r="GC24" s="217">
        <f t="shared" si="46"/>
        <v>0</v>
      </c>
      <c r="GD24" s="217">
        <v>0</v>
      </c>
      <c r="GE24" s="216">
        <f>('[4]Проверочная  таблица'!BM25+'[4]Проверочная  таблица'!BQ25)/1000</f>
        <v>0</v>
      </c>
      <c r="GF24" s="216">
        <f>('[4]Проверочная  таблица'!BO25+'[4]Проверочная  таблица'!BS25)/1000</f>
        <v>0</v>
      </c>
      <c r="GG24" s="217">
        <f t="shared" si="47"/>
        <v>0</v>
      </c>
      <c r="GH24" s="217">
        <v>13718.44916</v>
      </c>
      <c r="GI24" s="216">
        <f>('[4]Прочая  субсидия_МР  и  ГО'!AD20+'[4]Прочая  субсидия_БП'!N20)/1000</f>
        <v>13718.44916</v>
      </c>
      <c r="GJ24" s="216">
        <f>('[4]Прочая  субсидия_МР  и  ГО'!AE20+'[4]Прочая  субсидия_БП'!O20)/1000</f>
        <v>13718.44916</v>
      </c>
      <c r="GK24" s="217">
        <f t="shared" si="48"/>
        <v>100</v>
      </c>
      <c r="GL24" s="217">
        <v>0</v>
      </c>
      <c r="GM24" s="216">
        <f>('[4]Прочая  субсидия_МР  и  ГО'!AF20)/1000</f>
        <v>0</v>
      </c>
      <c r="GN24" s="216">
        <f>('[4]Прочая  субсидия_МР  и  ГО'!AG20)/1000</f>
        <v>0</v>
      </c>
      <c r="GO24" s="217">
        <f t="shared" si="49"/>
        <v>0</v>
      </c>
      <c r="GP24" s="217"/>
      <c r="GQ24" s="216">
        <f>('[4]Проверочная  таблица'!DA25+'[4]Проверочная  таблица'!DB25)/1000</f>
        <v>0</v>
      </c>
      <c r="GR24" s="216">
        <f>('[4]Проверочная  таблица'!DH25+'[4]Проверочная  таблица'!DI25)/1000</f>
        <v>0</v>
      </c>
      <c r="GS24" s="217">
        <f t="shared" si="50"/>
        <v>0</v>
      </c>
      <c r="GT24" s="217">
        <v>0</v>
      </c>
      <c r="GU24" s="216">
        <f>('[4]Проверочная  таблица'!DC25+'[4]Проверочная  таблица'!DD25+'[4]Проверочная  таблица'!DO25+'[4]Проверочная  таблица'!DP25)/1000</f>
        <v>0</v>
      </c>
      <c r="GV24" s="216">
        <f>('[4]Проверочная  таблица'!DJ25+'[4]Проверочная  таблица'!DK25+'[4]Проверочная  таблица'!DR25+'[4]Проверочная  таблица'!DS25)/1000</f>
        <v>0</v>
      </c>
      <c r="GW24" s="217">
        <f t="shared" si="51"/>
        <v>0</v>
      </c>
      <c r="GX24" s="217">
        <v>0</v>
      </c>
      <c r="GY24" s="216">
        <f>('[4]Проверочная  таблица'!DE25+'[4]Проверочная  таблица'!DF25)/1000</f>
        <v>0</v>
      </c>
      <c r="GZ24" s="216">
        <f>('[4]Проверочная  таблица'!DL25+'[4]Проверочная  таблица'!DM25)/1000</f>
        <v>0</v>
      </c>
      <c r="HA24" s="217">
        <f t="shared" si="10"/>
        <v>0</v>
      </c>
      <c r="HB24" s="217"/>
      <c r="HC24" s="216">
        <f>('[4]Проверочная  таблица'!BD25+'[4]Проверочная  таблица'!BI25+'[4]Прочая  субсидия_МР  и  ГО'!AH20+'[4]Прочая  субсидия_БП'!Z20)/1000</f>
        <v>0</v>
      </c>
      <c r="HD24" s="216">
        <f>('[4]Проверочная  таблица'!BG25+'[4]Проверочная  таблица'!BK25+'[4]Прочая  субсидия_МР  и  ГО'!AI20+'[4]Прочая  субсидия_БП'!AA20)/1000</f>
        <v>0</v>
      </c>
      <c r="HE24" s="217">
        <f t="shared" si="52"/>
        <v>0</v>
      </c>
      <c r="HF24" s="217">
        <v>14630</v>
      </c>
      <c r="HG24" s="216">
        <f>('[4]Прочая  субсидия_МР  и  ГО'!AJ20+'[4]Прочая  субсидия_БП'!AF20)/1000</f>
        <v>11159.8685</v>
      </c>
      <c r="HH24" s="216">
        <f>('[4]Прочая  субсидия_МР  и  ГО'!AK20+'[4]Прочая  субсидия_БП'!AG20)/1000</f>
        <v>0</v>
      </c>
      <c r="HI24" s="217">
        <f t="shared" si="53"/>
        <v>0</v>
      </c>
      <c r="HJ24" s="217">
        <v>0</v>
      </c>
      <c r="HK24" s="216">
        <f>('[4]Прочая  субсидия_МР  и  ГО'!AL20)/1000</f>
        <v>0</v>
      </c>
      <c r="HL24" s="216">
        <f>('[4]Прочая  субсидия_МР  и  ГО'!AM20)/1000</f>
        <v>0</v>
      </c>
      <c r="HM24" s="217">
        <f t="shared" si="54"/>
        <v>0</v>
      </c>
      <c r="HN24" s="217"/>
      <c r="HO24" s="216">
        <f>('[4]Прочая  субсидия_МР  и  ГО'!AN20+'[4]Прочая  субсидия_БП'!AL20)/1000</f>
        <v>0</v>
      </c>
      <c r="HP24" s="216">
        <f>('[4]Прочая  субсидия_МР  и  ГО'!AO20+'[4]Прочая  субсидия_БП'!AM20)/1000</f>
        <v>0</v>
      </c>
      <c r="HQ24" s="217">
        <f t="shared" si="55"/>
        <v>0</v>
      </c>
      <c r="HR24" s="217">
        <v>0</v>
      </c>
      <c r="HS24" s="216">
        <f>('[4]Прочая  субсидия_МР  и  ГО'!AP20+'[4]Прочая  субсидия_БП'!AR20)/1000</f>
        <v>0</v>
      </c>
      <c r="HT24" s="216">
        <f>('[4]Прочая  субсидия_МР  и  ГО'!AQ20+'[4]Прочая  субсидия_БП'!AS20)/1000</f>
        <v>0</v>
      </c>
      <c r="HU24" s="217">
        <f t="shared" si="56"/>
        <v>0</v>
      </c>
      <c r="HV24" s="217">
        <v>1492</v>
      </c>
      <c r="HW24" s="216">
        <f>'[4]Прочая  субсидия_МР  и  ГО'!AR20/1000</f>
        <v>1492</v>
      </c>
      <c r="HX24" s="216">
        <f>'[4]Прочая  субсидия_МР  и  ГО'!AS20/1000</f>
        <v>612.75</v>
      </c>
      <c r="HY24" s="217">
        <f t="shared" si="57"/>
        <v>41.069034852546913</v>
      </c>
      <c r="HZ24" s="217">
        <v>460.69193999999999</v>
      </c>
      <c r="IA24" s="216">
        <f>'[4]Прочая  субсидия_МР  и  ГО'!AT20/1000</f>
        <v>526.70672000000002</v>
      </c>
      <c r="IB24" s="216">
        <f>'[4]Прочая  субсидия_МР  и  ГО'!AU20/1000</f>
        <v>526.70672000000002</v>
      </c>
      <c r="IC24" s="217">
        <f t="shared" si="58"/>
        <v>100</v>
      </c>
      <c r="ID24" s="217">
        <v>360.72790999999995</v>
      </c>
      <c r="IE24" s="216">
        <f>'[4]Прочая  субсидия_МР  и  ГО'!AV20/1000</f>
        <v>360.72790999999995</v>
      </c>
      <c r="IF24" s="216">
        <f>'[4]Прочая  субсидия_МР  и  ГО'!AW20/1000</f>
        <v>360.72790999999995</v>
      </c>
      <c r="IG24" s="217">
        <f t="shared" si="59"/>
        <v>100</v>
      </c>
      <c r="IH24" s="217"/>
      <c r="II24" s="216">
        <f>('[4]Проверочная  таблица'!RY25+'[4]Проверочная  таблица'!RZ25+'[4]Проверочная  таблица'!SE25+'[4]Проверочная  таблица'!SF25)/1000</f>
        <v>0</v>
      </c>
      <c r="IJ24" s="216">
        <f>('[4]Проверочная  таблица'!SB25+'[4]Проверочная  таблица'!SC25+'[4]Проверочная  таблица'!SH25+'[4]Проверочная  таблица'!SI25)/1000</f>
        <v>0</v>
      </c>
      <c r="IK24" s="217">
        <f t="shared" si="60"/>
        <v>0</v>
      </c>
      <c r="IL24" s="217">
        <v>207.07</v>
      </c>
      <c r="IM24" s="216">
        <f>'[4]Прочая  субсидия_МР  и  ГО'!AX20/1000</f>
        <v>207.07</v>
      </c>
      <c r="IN24" s="216">
        <f>'[4]Прочая  субсидия_МР  и  ГО'!AY20/1000</f>
        <v>207.07</v>
      </c>
      <c r="IO24" s="217">
        <f t="shared" si="61"/>
        <v>100</v>
      </c>
      <c r="IP24" s="217">
        <v>121.68</v>
      </c>
      <c r="IQ24" s="216">
        <f>('[4]Проверочная  таблица'!KU25+'[4]Проверочная  таблица'!KV25)/1000</f>
        <v>121.68</v>
      </c>
      <c r="IR24" s="216">
        <f>('[4]Проверочная  таблица'!KX25+'[4]Проверочная  таблица'!KY25)/1000</f>
        <v>121.68</v>
      </c>
      <c r="IS24" s="217">
        <f t="shared" si="62"/>
        <v>100</v>
      </c>
      <c r="IT24" s="217">
        <v>765.57530000000008</v>
      </c>
      <c r="IU24" s="216">
        <f>('[4]Прочая  субсидия_БП'!AX20+'[4]Прочая  субсидия_МР  и  ГО'!AZ20)/1000</f>
        <v>765.57530000000008</v>
      </c>
      <c r="IV24" s="216">
        <f>('[4]Прочая  субсидия_БП'!AY20+'[4]Прочая  субсидия_МР  и  ГО'!BA20)/1000</f>
        <v>765.57530000000008</v>
      </c>
      <c r="IW24" s="217">
        <f t="shared" si="63"/>
        <v>100</v>
      </c>
      <c r="IX24" s="217">
        <v>81.91046</v>
      </c>
      <c r="IY24" s="216">
        <f>'[4]Прочая  субсидия_МР  и  ГО'!BB20/1000</f>
        <v>81.91046</v>
      </c>
      <c r="IZ24" s="216">
        <f>'[4]Прочая  субсидия_МР  и  ГО'!BC20/1000</f>
        <v>81.91046</v>
      </c>
      <c r="JA24" s="217">
        <f t="shared" si="64"/>
        <v>100</v>
      </c>
      <c r="JB24" s="217">
        <v>0</v>
      </c>
      <c r="JC24" s="216">
        <f>('[4]Прочая  субсидия_МР  и  ГО'!BD20+'[4]Прочая  субсидия_БП'!BE20)/1000</f>
        <v>0</v>
      </c>
      <c r="JD24" s="216">
        <f>('[4]Прочая  субсидия_МР  и  ГО'!BE20+'[4]Прочая  субсидия_БП'!BF20)/1000</f>
        <v>0</v>
      </c>
      <c r="JE24" s="217">
        <f t="shared" si="65"/>
        <v>0</v>
      </c>
      <c r="JF24" s="217">
        <v>0</v>
      </c>
      <c r="JG24" s="216">
        <f>('[4]Проверочная  таблица'!FG25+'[4]Проверочная  таблица'!FH25+'[4]Проверочная  таблица'!FM25+'[4]Проверочная  таблица'!FN25)/1000</f>
        <v>0</v>
      </c>
      <c r="JH24" s="216">
        <f>('[4]Проверочная  таблица'!FJ25+'[4]Проверочная  таблица'!FK25+'[4]Проверочная  таблица'!FP25+'[4]Проверочная  таблица'!FQ25)/1000</f>
        <v>0</v>
      </c>
      <c r="JI24" s="217">
        <f t="shared" si="66"/>
        <v>0</v>
      </c>
      <c r="JJ24" s="217">
        <v>75.530249999999995</v>
      </c>
      <c r="JK24" s="216">
        <f>('[4]Прочая  субсидия_МР  и  ГО'!BF20+'[4]Прочая  субсидия_БП'!BK20)/1000</f>
        <v>75.530249999999995</v>
      </c>
      <c r="JL24" s="216">
        <f>('[4]Прочая  субсидия_МР  и  ГО'!BG20+'[4]Прочая  субсидия_БП'!BL20)/1000</f>
        <v>75.530249999999995</v>
      </c>
      <c r="JM24" s="217">
        <f t="shared" si="67"/>
        <v>100</v>
      </c>
    </row>
    <row r="25" spans="1:273" s="181" customFormat="1" ht="21.75" customHeight="1" thickBot="1" x14ac:dyDescent="0.3">
      <c r="A25" s="220" t="s">
        <v>24</v>
      </c>
      <c r="B25" s="221">
        <f t="shared" si="11"/>
        <v>341461.69362000009</v>
      </c>
      <c r="C25" s="221">
        <f t="shared" si="11"/>
        <v>733559.78125</v>
      </c>
      <c r="D25" s="221">
        <f t="shared" si="11"/>
        <v>597927.89232999994</v>
      </c>
      <c r="E25" s="213" t="e">
        <f>M25+Q25+#REF!+#REF!+#REF!+U25+Y25+AG25+#REF!+#REF!+AO25+BA25+HY25+BI25+BM25+AS25+BQ25+#REF!+BY25+#REF!+CG25+#REF!+#REF!+CC25+#REF!+#REF!+CK25+#REF!+#REF!+CS25+#REF!+CW25+DA25+DE25+DI25+#REF!+#REF!+DM25+DY25+EG25+EK25+EW25+FA25+#REF!+FI25+FQ25+FU25+GC25+GG25+GK25+GO25+GS25+GW25+HA25+#REF!+HE25+HI25+HM25+#REF!+HU25+IC25+IG25+IK25+IW25+JA25+JI25+JM25</f>
        <v>#REF!</v>
      </c>
      <c r="F25" s="214" t="e">
        <f>O25+#REF!+#REF!+#REF!+S25+W25+AE25+#REF!+#REF!+AM25+AY25+HW25+BG25+BK25+AQ25+BO25+#REF!+BW25+#REF!+CE25+#REF!+#REF!+CA25+#REF!+#REF!+CI25+#REF!+#REF!+CQ25+#REF!+CU25+CY25+DC25+DG25+#REF!+#REF!+DK25+DW25+EE25+EI25+EU25+EY25+#REF!+FG25+FO25+FS25+GA25+GE25+GI25+GM25+GQ25+GU25+GY25+#REF!+HC25+HG25+HK25+#REF!+HS25+IA25+IE25+II25+IU25+IY25+JG25+JK25+JC25</f>
        <v>#REF!</v>
      </c>
      <c r="G25" s="214" t="e">
        <f>P25+#REF!+#REF!+#REF!+T25+X25+AF25+#REF!+#REF!+AN25+AZ25+HX25+BH25+BL25+AR25+BP25+#REF!+BX25+#REF!+CF25+#REF!+#REF!+CB25+#REF!+#REF!+CJ25+#REF!+#REF!+CR25+#REF!+CV25+CZ25+DD25+DH25+#REF!+#REF!+DL25+DX25+EF25+EJ25+EV25+EZ25+#REF!+FH25+FP25+FT25+GB25+GF25+GJ25+GN25+GR25+GV25+GZ25+#REF!+HD25+HH25+HL25+#REF!+HT25+IB25+IF25+IJ25+IV25+IZ25+JH25+JL25+JD25</f>
        <v>#REF!</v>
      </c>
      <c r="H25" s="214" t="e">
        <f>Q25+#REF!+#REF!+#REF!+U25+Y25+AG25+#REF!+#REF!+AO25+BA25+HY25+BI25+BM25+AS25+BQ25+#REF!+BY25+#REF!+CG25+#REF!+#REF!+CC25+#REF!+#REF!+CK25+#REF!+#REF!+CS25+#REF!+CW25+DA25+DE25+DI25+#REF!+#REF!+DM25+DY25+EG25+EK25+EW25+FA25+#REF!+FI25+FQ25+FU25+GC25+GG25+GK25+GO25+GS25+GW25+HA25+#REF!+HE25+HI25+HM25+#REF!+HU25+IC25+IG25+IK25+IW25+JA25+JI25+JM25+#REF!</f>
        <v>#REF!</v>
      </c>
      <c r="I25" s="215">
        <f t="shared" si="0"/>
        <v>81.510451855896378</v>
      </c>
      <c r="J25" s="217">
        <v>3200</v>
      </c>
      <c r="K25" s="216">
        <f>'[4]Проверочная  таблица'!DY26/1000</f>
        <v>3200</v>
      </c>
      <c r="L25" s="216">
        <f>'[4]Проверочная  таблица'!EC26/1000</f>
        <v>3195.7669599999999</v>
      </c>
      <c r="M25" s="217">
        <f t="shared" si="12"/>
        <v>99.867717499999998</v>
      </c>
      <c r="N25" s="217">
        <v>0</v>
      </c>
      <c r="O25" s="218">
        <f>'[4]Проверочная  таблица'!DZ26/1000</f>
        <v>0</v>
      </c>
      <c r="P25" s="216">
        <f>'[4]Проверочная  таблица'!ED26/1000</f>
        <v>0</v>
      </c>
      <c r="Q25" s="217">
        <f t="shared" si="13"/>
        <v>0</v>
      </c>
      <c r="R25" s="217"/>
      <c r="S25" s="216">
        <f>'[4]Проверочная  таблица'!SZ26/1000</f>
        <v>0</v>
      </c>
      <c r="T25" s="216">
        <f>'[4]Проверочная  таблица'!TC26/1000</f>
        <v>0</v>
      </c>
      <c r="U25" s="217">
        <f t="shared" si="1"/>
        <v>0</v>
      </c>
      <c r="V25" s="217">
        <v>227.35386</v>
      </c>
      <c r="W25" s="216">
        <f>('[4]Прочая  субсидия_МР  и  ГО'!F21)/1000</f>
        <v>227.35386</v>
      </c>
      <c r="X25" s="216">
        <f>('[4]Прочая  субсидия_МР  и  ГО'!G21)/1000</f>
        <v>227.35386</v>
      </c>
      <c r="Y25" s="217">
        <f t="shared" si="14"/>
        <v>100</v>
      </c>
      <c r="Z25" s="217">
        <v>0</v>
      </c>
      <c r="AA25" s="216">
        <f>'[4]Прочая  субсидия_МР  и  ГО'!H21/1000</f>
        <v>0</v>
      </c>
      <c r="AB25" s="216">
        <f>'[4]Прочая  субсидия_МР  и  ГО'!I21/1000</f>
        <v>0</v>
      </c>
      <c r="AC25" s="217">
        <f t="shared" si="15"/>
        <v>0</v>
      </c>
      <c r="AD25" s="217">
        <v>0</v>
      </c>
      <c r="AE25" s="216">
        <f>('[4]Проверочная  таблица'!ET26+'[4]Проверочная  таблица'!EU26)/1000</f>
        <v>0</v>
      </c>
      <c r="AF25" s="216">
        <f>('[4]Проверочная  таблица'!EX26+'[4]Проверочная  таблица'!EY26)/1000</f>
        <v>0</v>
      </c>
      <c r="AG25" s="217">
        <f t="shared" si="16"/>
        <v>0</v>
      </c>
      <c r="AH25" s="217">
        <v>0</v>
      </c>
      <c r="AI25" s="216">
        <f>'[4]Проверочная  таблица'!ES26/1000</f>
        <v>0</v>
      </c>
      <c r="AJ25" s="216">
        <f>'[4]Проверочная  таблица'!EW26/1000</f>
        <v>0</v>
      </c>
      <c r="AK25" s="217">
        <f t="shared" si="17"/>
        <v>0</v>
      </c>
      <c r="AL25" s="217">
        <v>0</v>
      </c>
      <c r="AM25" s="216">
        <f>'[4]Проверочная  таблица'!EF26/1000</f>
        <v>0</v>
      </c>
      <c r="AN25" s="216">
        <f>'[4]Проверочная  таблица'!EI26/1000</f>
        <v>0</v>
      </c>
      <c r="AO25" s="217">
        <f t="shared" si="18"/>
        <v>0</v>
      </c>
      <c r="AP25" s="217">
        <v>0</v>
      </c>
      <c r="AQ25" s="216">
        <f>'[4]Прочая  субсидия_МР  и  ГО'!J21/1000</f>
        <v>0</v>
      </c>
      <c r="AR25" s="216">
        <f>'[4]Прочая  субсидия_МР  и  ГО'!K21/1000</f>
        <v>0</v>
      </c>
      <c r="AS25" s="217">
        <f t="shared" si="2"/>
        <v>0</v>
      </c>
      <c r="AT25" s="217"/>
      <c r="AU25" s="216">
        <f>'[4]Прочая  субсидия_МР  и  ГО'!L21/1000</f>
        <v>0</v>
      </c>
      <c r="AV25" s="216">
        <f>'[4]Прочая  субсидия_МР  и  ГО'!M21/1000</f>
        <v>0</v>
      </c>
      <c r="AW25" s="217">
        <f t="shared" si="3"/>
        <v>0</v>
      </c>
      <c r="AX25" s="217">
        <v>0</v>
      </c>
      <c r="AY25" s="216">
        <f>'[1]Исполнение  по  субсидии'!AM25</f>
        <v>0</v>
      </c>
      <c r="AZ25" s="216">
        <f>'[1]Исполнение  по  субсидии'!AN25</f>
        <v>0</v>
      </c>
      <c r="BA25" s="217">
        <f t="shared" si="4"/>
        <v>0</v>
      </c>
      <c r="BB25" s="217">
        <v>0</v>
      </c>
      <c r="BC25" s="216">
        <f>'[4]Проверочная  таблица'!SO26/1000</f>
        <v>0</v>
      </c>
      <c r="BD25" s="216">
        <f>'[4]Проверочная  таблица'!SU26/1000</f>
        <v>0</v>
      </c>
      <c r="BE25" s="217">
        <f t="shared" si="5"/>
        <v>0</v>
      </c>
      <c r="BF25" s="217">
        <v>4137.4976699999997</v>
      </c>
      <c r="BG25" s="216">
        <f>'[4]Прочая  субсидия_МР  и  ГО'!N21/1000</f>
        <v>4137.4976699999997</v>
      </c>
      <c r="BH25" s="216">
        <f>'[4]Прочая  субсидия_МР  и  ГО'!O21/1000</f>
        <v>3967.2505099999998</v>
      </c>
      <c r="BI25" s="217">
        <f t="shared" si="19"/>
        <v>95.885262697924375</v>
      </c>
      <c r="BJ25" s="217">
        <v>10000</v>
      </c>
      <c r="BK25" s="216">
        <f>'[4]Прочая  субсидия_МР  и  ГО'!P21/1000</f>
        <v>10000</v>
      </c>
      <c r="BL25" s="216">
        <f>'[4]Прочая  субсидия_МР  и  ГО'!Q21/1000</f>
        <v>9915.8015399999986</v>
      </c>
      <c r="BM25" s="217">
        <f t="shared" si="6"/>
        <v>99.158015399999982</v>
      </c>
      <c r="BN25" s="217">
        <v>289.45001000000002</v>
      </c>
      <c r="BO25" s="216">
        <f>'[4]Прочая  субсидия_МР  и  ГО'!R21/1000</f>
        <v>289.45001000000002</v>
      </c>
      <c r="BP25" s="216">
        <f>'[4]Прочая  субсидия_МР  и  ГО'!S21/1000</f>
        <v>40.950000000000003</v>
      </c>
      <c r="BQ25" s="217">
        <f t="shared" si="20"/>
        <v>14.147520672049726</v>
      </c>
      <c r="BR25" s="217"/>
      <c r="BS25" s="216">
        <f>'[4]Проверочная  таблица'!JJ26/1000</f>
        <v>0</v>
      </c>
      <c r="BT25" s="216">
        <f>'[4]Проверочная  таблица'!JM26/1000</f>
        <v>0</v>
      </c>
      <c r="BU25" s="217">
        <f t="shared" si="7"/>
        <v>0</v>
      </c>
      <c r="BV25" s="217">
        <v>20828.108110000001</v>
      </c>
      <c r="BW25" s="216">
        <f>('[4]Проверочная  таблица'!LT26+'[4]Проверочная  таблица'!LU26+'[4]Проверочная  таблица'!LL26+'[4]Проверочная  таблица'!LM26)/1000</f>
        <v>19137.159520000001</v>
      </c>
      <c r="BX25" s="216">
        <f>('[4]Проверочная  таблица'!LP26+'[4]Проверочная  таблица'!LQ26+'[4]Проверочная  таблица'!LX26+'[4]Проверочная  таблица'!LY26)/1000</f>
        <v>19137.159520000001</v>
      </c>
      <c r="BY25" s="217">
        <f t="shared" si="8"/>
        <v>100</v>
      </c>
      <c r="BZ25" s="217">
        <v>0</v>
      </c>
      <c r="CA25" s="216">
        <f>('[4]Проверочная  таблица'!MS26+'[4]Проверочная  таблица'!MT26)/1000</f>
        <v>0</v>
      </c>
      <c r="CB25" s="216">
        <f>('[4]Проверочная  таблица'!NA26+'[4]Проверочная  таблица'!NB26)/1000</f>
        <v>0</v>
      </c>
      <c r="CC25" s="217">
        <f t="shared" si="21"/>
        <v>0</v>
      </c>
      <c r="CD25" s="217">
        <v>0</v>
      </c>
      <c r="CE25" s="216">
        <f>'[4]Проверочная  таблица'!QN26/1000</f>
        <v>0</v>
      </c>
      <c r="CF25" s="216">
        <f>'[4]Проверочная  таблица'!QQ26/1000</f>
        <v>0</v>
      </c>
      <c r="CG25" s="217">
        <f t="shared" si="22"/>
        <v>0</v>
      </c>
      <c r="CH25" s="217">
        <v>26.086959999999998</v>
      </c>
      <c r="CI25" s="216">
        <f>('[4]Прочая  субсидия_МР  и  ГО'!T21+'[4]Прочая  субсидия_БП'!H21)/1000</f>
        <v>26.086959999999998</v>
      </c>
      <c r="CJ25" s="216">
        <f>('[4]Прочая  субсидия_МР  и  ГО'!U21+'[4]Прочая  субсидия_БП'!I21)/1000</f>
        <v>26.086959999999998</v>
      </c>
      <c r="CK25" s="217">
        <f t="shared" si="23"/>
        <v>100</v>
      </c>
      <c r="CL25" s="217"/>
      <c r="CM25" s="216">
        <f>('[4]Проверочная  таблица'!IT26+'[4]Проверочная  таблица'!IZ26)/1000</f>
        <v>0</v>
      </c>
      <c r="CN25" s="216">
        <f>('[4]Проверочная  таблица'!IW26+'[4]Проверочная  таблица'!JC26)/1000</f>
        <v>0</v>
      </c>
      <c r="CO25" s="217">
        <f t="shared" si="24"/>
        <v>0</v>
      </c>
      <c r="CP25" s="217">
        <v>0</v>
      </c>
      <c r="CQ25" s="216">
        <f>('[4]Проверочная  таблица'!JP26)/1000</f>
        <v>0</v>
      </c>
      <c r="CR25" s="216">
        <f>('[4]Проверочная  таблица'!JS26)/1000</f>
        <v>0</v>
      </c>
      <c r="CS25" s="217">
        <f t="shared" si="9"/>
        <v>0</v>
      </c>
      <c r="CT25" s="217">
        <v>140.95064000000002</v>
      </c>
      <c r="CU25" s="216">
        <f>('[4]Проверочная  таблица'!MV26+'[4]Проверочная  таблица'!MW26+'[4]Проверочная  таблица'!NG26+'[4]Проверочная  таблица'!NH26)/1000</f>
        <v>140.95064000000002</v>
      </c>
      <c r="CV25" s="216">
        <f>('[4]Проверочная  таблица'!NJ26+'[4]Проверочная  таблица'!NK26+'[4]Проверочная  таблица'!ND26+'[4]Проверочная  таблица'!NE26)/1000</f>
        <v>140.95064000000002</v>
      </c>
      <c r="CW25" s="217">
        <f t="shared" si="25"/>
        <v>100</v>
      </c>
      <c r="CX25" s="217">
        <v>0</v>
      </c>
      <c r="CY25" s="216">
        <f>('[4]Проверочная  таблица'!HV26+'[4]Проверочная  таблица'!IB26)/1000</f>
        <v>0</v>
      </c>
      <c r="CZ25" s="216">
        <f>('[4]Проверочная  таблица'!HY26+'[4]Проверочная  таблица'!IE26)/1000</f>
        <v>0</v>
      </c>
      <c r="DA25" s="217">
        <f t="shared" si="26"/>
        <v>0</v>
      </c>
      <c r="DB25" s="217">
        <v>0</v>
      </c>
      <c r="DC25" s="216">
        <f>('[4]Проверочная  таблица'!OG26+'[4]Проверочная  таблица'!OH26+'[4]Проверочная  таблица'!OO26+'[4]Проверочная  таблица'!OP26)/1000</f>
        <v>0</v>
      </c>
      <c r="DD25" s="216">
        <f>('[4]Проверочная  таблица'!OK26+'[4]Проверочная  таблица'!OL26+'[4]Проверочная  таблица'!OS26+'[4]Проверочная  таблица'!OT26)/1000</f>
        <v>0</v>
      </c>
      <c r="DE25" s="217">
        <f t="shared" si="27"/>
        <v>0</v>
      </c>
      <c r="DF25" s="217">
        <v>14087.061089999999</v>
      </c>
      <c r="DG25" s="216">
        <f>('[4]Проверочная  таблица'!OI26+'[4]Проверочная  таблица'!OQ26)/1000</f>
        <v>14087.061089999999</v>
      </c>
      <c r="DH25" s="216">
        <f>('[4]Проверочная  таблица'!OM26+'[4]Проверочная  таблица'!OU26)/1000</f>
        <v>14087.061089999999</v>
      </c>
      <c r="DI25" s="217">
        <f t="shared" si="28"/>
        <v>100</v>
      </c>
      <c r="DJ25" s="217">
        <v>0</v>
      </c>
      <c r="DK25" s="216">
        <f>'[4]Проверочная  таблица'!EZ26/1000</f>
        <v>0</v>
      </c>
      <c r="DL25" s="216">
        <f>'[4]Проверочная  таблица'!FC26/1000</f>
        <v>0</v>
      </c>
      <c r="DM25" s="217">
        <f t="shared" si="29"/>
        <v>0</v>
      </c>
      <c r="DN25" s="217"/>
      <c r="DO25" s="216">
        <f>'[4]Проверочная  таблица'!CG26/1000</f>
        <v>0</v>
      </c>
      <c r="DP25" s="216">
        <f>'[4]Проверочная  таблица'!CJ26/1000</f>
        <v>0</v>
      </c>
      <c r="DQ25" s="217">
        <f t="shared" si="30"/>
        <v>0</v>
      </c>
      <c r="DR25" s="217"/>
      <c r="DS25" s="216">
        <f>'[4]Проверочная  таблица'!CH26/1000</f>
        <v>0</v>
      </c>
      <c r="DT25" s="216">
        <f>'[4]Проверочная  таблица'!CK26/1000</f>
        <v>0</v>
      </c>
      <c r="DU25" s="217">
        <f t="shared" si="31"/>
        <v>0</v>
      </c>
      <c r="DV25" s="217"/>
      <c r="DW25" s="216">
        <f>'[4]Проверочная  таблица'!CU26/1000</f>
        <v>0</v>
      </c>
      <c r="DX25" s="216">
        <f>'[4]Проверочная  таблица'!CX26/1000</f>
        <v>0</v>
      </c>
      <c r="DY25" s="217">
        <f t="shared" si="32"/>
        <v>0</v>
      </c>
      <c r="DZ25" s="217"/>
      <c r="EA25" s="216">
        <f>'[4]Проверочная  таблица'!CV26/1000</f>
        <v>0</v>
      </c>
      <c r="EB25" s="216">
        <f>'[4]Проверочная  таблица'!CY26/1000</f>
        <v>0</v>
      </c>
      <c r="EC25" s="217">
        <f t="shared" si="33"/>
        <v>0</v>
      </c>
      <c r="ED25" s="217">
        <v>0</v>
      </c>
      <c r="EE25" s="216">
        <f>'[4]Прочая  субсидия_МР  и  ГО'!V21/1000</f>
        <v>0</v>
      </c>
      <c r="EF25" s="216">
        <f>'[4]Прочая  субсидия_МР  и  ГО'!W21/1000</f>
        <v>0</v>
      </c>
      <c r="EG25" s="217">
        <f t="shared" si="34"/>
        <v>0</v>
      </c>
      <c r="EH25" s="217">
        <v>178592.24</v>
      </c>
      <c r="EI25" s="216">
        <f>'[4]Проверочная  таблица'!BC26/1000</f>
        <v>198119.48224000001</v>
      </c>
      <c r="EJ25" s="216">
        <f>'[4]Проверочная  таблица'!BF26/1000</f>
        <v>64127.019820000001</v>
      </c>
      <c r="EK25" s="217">
        <f t="shared" si="35"/>
        <v>32.36785150806984</v>
      </c>
      <c r="EL25" s="217"/>
      <c r="EM25" s="216">
        <f>'[4]Прочая  субсидия_МР  и  ГО'!X21/1000</f>
        <v>0</v>
      </c>
      <c r="EN25" s="216">
        <f>'[4]Прочая  субсидия_МР  и  ГО'!Y21/1000</f>
        <v>0</v>
      </c>
      <c r="EO25" s="217">
        <f t="shared" si="36"/>
        <v>0</v>
      </c>
      <c r="EP25" s="217"/>
      <c r="EQ25" s="216">
        <f>'[4]Прочая  субсидия_МР  и  ГО'!Z21/1000</f>
        <v>0</v>
      </c>
      <c r="ER25" s="216">
        <f>'[4]Прочая  субсидия_МР  и  ГО'!AA21/1000</f>
        <v>0</v>
      </c>
      <c r="ES25" s="217">
        <f t="shared" si="37"/>
        <v>0</v>
      </c>
      <c r="ET25" s="217">
        <v>50050</v>
      </c>
      <c r="EU25" s="216">
        <f>'[4]Прочая  субсидия_МР  и  ГО'!AB21/1000</f>
        <v>86782.962159999995</v>
      </c>
      <c r="EV25" s="216">
        <f>'[4]Прочая  субсидия_МР  и  ГО'!AC21/1000</f>
        <v>86782.962150000007</v>
      </c>
      <c r="EW25" s="217">
        <f t="shared" si="38"/>
        <v>99.999999988477015</v>
      </c>
      <c r="EX25" s="217">
        <v>0</v>
      </c>
      <c r="EY25" s="216">
        <f>('[4]Проверочная  таблица'!TU26+'[4]Проверочная  таблица'!TV26+'[4]Проверочная  таблица'!TG26+'[4]Проверочная  таблица'!TH26)/1000</f>
        <v>0</v>
      </c>
      <c r="EZ25" s="216">
        <f>('[4]Проверочная  таблица'!UB26+'[4]Проверочная  таблица'!UC26+'[4]Проверочная  таблица'!TN26+'[4]Проверочная  таблица'!TO26)/1000</f>
        <v>0</v>
      </c>
      <c r="FA25" s="217">
        <f t="shared" si="39"/>
        <v>0</v>
      </c>
      <c r="FB25" s="217"/>
      <c r="FC25" s="216">
        <f>('[4]Проверочная  таблица'!TI25+'[4]Проверочная  таблица'!TJ25+'[4]Проверочная  таблица'!TW25+'[4]Проверочная  таблица'!TX25)/1000</f>
        <v>0</v>
      </c>
      <c r="FD25" s="216">
        <f>('[4]Проверочная  таблица'!UD25+'[4]Проверочная  таблица'!UE25+'[4]Проверочная  таблица'!TP25+'[4]Проверочная  таблица'!TQ25)/1000</f>
        <v>0</v>
      </c>
      <c r="FE25" s="217">
        <f t="shared" si="40"/>
        <v>0</v>
      </c>
      <c r="FF25" s="217">
        <v>1999.9</v>
      </c>
      <c r="FG25" s="216">
        <f>('[4]Проверочная  таблица'!PW26+'[4]Проверочная  таблица'!PX26+'[4]Проверочная  таблица'!PM26+'[4]Проверочная  таблица'!PN26)/1000</f>
        <v>1614.2049999999999</v>
      </c>
      <c r="FH25" s="216">
        <f>('[4]Проверочная  таблица'!PZ26+'[4]Проверочная  таблица'!QA26+'[4]Проверочная  таблица'!PR26+'[4]Проверочная  таблица'!PS26)/1000</f>
        <v>1614.2049999999999</v>
      </c>
      <c r="FI25" s="217">
        <f t="shared" si="41"/>
        <v>100</v>
      </c>
      <c r="FJ25" s="217"/>
      <c r="FK25" s="216">
        <f>('[4]Проверочная  таблица'!GJ26+'[4]Проверочная  таблица'!GP26)/1000</f>
        <v>0</v>
      </c>
      <c r="FL25" s="216">
        <f>('[4]Проверочная  таблица'!GM26+'[4]Проверочная  таблица'!GS26)/1000</f>
        <v>0</v>
      </c>
      <c r="FM25" s="217">
        <f t="shared" si="42"/>
        <v>0</v>
      </c>
      <c r="FN25" s="217">
        <v>0</v>
      </c>
      <c r="FO25" s="216">
        <f>('[4]Проверочная  таблица'!TY26+'[4]Проверочная  таблица'!TZ26+'[4]Проверочная  таблица'!TK26+'[4]Проверочная  таблица'!TL26)/1000</f>
        <v>0</v>
      </c>
      <c r="FP25" s="216">
        <f>('[4]Проверочная  таблица'!UF26+'[4]Проверочная  таблица'!UG26+'[4]Проверочная  таблица'!TR26+'[4]Проверочная  таблица'!TS26)/1000</f>
        <v>0</v>
      </c>
      <c r="FQ25" s="217">
        <f t="shared" si="43"/>
        <v>0</v>
      </c>
      <c r="FR25" s="217">
        <v>0</v>
      </c>
      <c r="FS25" s="216">
        <f>('[4]Проверочная  таблица'!HA26+'[4]Проверочная  таблица'!HB26)/1000</f>
        <v>0</v>
      </c>
      <c r="FT25" s="216">
        <f>('[4]Проверочная  таблица'!HE26+'[4]Проверочная  таблица'!HF26)/1000</f>
        <v>0</v>
      </c>
      <c r="FU25" s="217">
        <f t="shared" si="44"/>
        <v>0</v>
      </c>
      <c r="FV25" s="217">
        <v>0</v>
      </c>
      <c r="FW25" s="216">
        <f>('[4]Проверочная  таблица'!HC26+'[4]Проверочная  таблица'!HI26)/1000</f>
        <v>0</v>
      </c>
      <c r="FX25" s="216">
        <f>('[4]Проверочная  таблица'!HG26+'[4]Проверочная  таблица'!HK26)/1000</f>
        <v>0</v>
      </c>
      <c r="FY25" s="217">
        <f t="shared" si="45"/>
        <v>0</v>
      </c>
      <c r="FZ25" s="217">
        <v>0</v>
      </c>
      <c r="GA25" s="216">
        <f>'[4]Проверочная  таблица'!HP26/1000</f>
        <v>0</v>
      </c>
      <c r="GB25" s="216">
        <f>'[4]Проверочная  таблица'!HS26/1000</f>
        <v>0</v>
      </c>
      <c r="GC25" s="217">
        <f t="shared" si="46"/>
        <v>0</v>
      </c>
      <c r="GD25" s="217">
        <v>0</v>
      </c>
      <c r="GE25" s="216">
        <f>('[4]Проверочная  таблица'!BM26+'[4]Проверочная  таблица'!BQ26)/1000</f>
        <v>0</v>
      </c>
      <c r="GF25" s="216">
        <f>('[4]Проверочная  таблица'!BO26+'[4]Проверочная  таблица'!BS26)/1000</f>
        <v>0</v>
      </c>
      <c r="GG25" s="217">
        <f t="shared" si="47"/>
        <v>0</v>
      </c>
      <c r="GH25" s="217">
        <v>50453.616020000001</v>
      </c>
      <c r="GI25" s="216">
        <f>('[4]Прочая  субсидия_МР  и  ГО'!AD21+'[4]Прочая  субсидия_БП'!N21)/1000</f>
        <v>98233.595540000009</v>
      </c>
      <c r="GJ25" s="216">
        <f>('[4]Прочая  субсидия_МР  и  ГО'!AE21+'[4]Прочая  субсидия_БП'!O21)/1000</f>
        <v>98233.288739999989</v>
      </c>
      <c r="GK25" s="217">
        <f t="shared" si="48"/>
        <v>99.99968768322249</v>
      </c>
      <c r="GL25" s="217">
        <v>0</v>
      </c>
      <c r="GM25" s="216">
        <f>('[4]Прочая  субсидия_МР  и  ГО'!AF21)/1000</f>
        <v>0</v>
      </c>
      <c r="GN25" s="216">
        <f>('[4]Прочая  субсидия_МР  и  ГО'!AG21)/1000</f>
        <v>0</v>
      </c>
      <c r="GO25" s="217">
        <f t="shared" si="49"/>
        <v>0</v>
      </c>
      <c r="GP25" s="217"/>
      <c r="GQ25" s="216">
        <f>('[4]Проверочная  таблица'!DA26+'[4]Проверочная  таблица'!DB26)/1000</f>
        <v>0</v>
      </c>
      <c r="GR25" s="216">
        <f>('[4]Проверочная  таблица'!DH26+'[4]Проверочная  таблица'!DI26)/1000</f>
        <v>0</v>
      </c>
      <c r="GS25" s="217">
        <f t="shared" si="50"/>
        <v>0</v>
      </c>
      <c r="GT25" s="217">
        <v>0</v>
      </c>
      <c r="GU25" s="216">
        <f>('[4]Проверочная  таблица'!DC26+'[4]Проверочная  таблица'!DD26+'[4]Проверочная  таблица'!DO26+'[4]Проверочная  таблица'!DP26)/1000</f>
        <v>290000</v>
      </c>
      <c r="GV25" s="216">
        <f>('[4]Проверочная  таблица'!DJ26+'[4]Проверочная  таблица'!DK26+'[4]Проверочная  таблица'!DR26+'[4]Проверочная  таблица'!DS26)/1000</f>
        <v>290000</v>
      </c>
      <c r="GW25" s="217">
        <f t="shared" si="51"/>
        <v>100</v>
      </c>
      <c r="GX25" s="217">
        <v>0</v>
      </c>
      <c r="GY25" s="216">
        <f>('[4]Проверочная  таблица'!DE26+'[4]Проверочная  таблица'!DF26)/1000</f>
        <v>0</v>
      </c>
      <c r="GZ25" s="216">
        <f>('[4]Проверочная  таблица'!DL26+'[4]Проверочная  таблица'!DM26)/1000</f>
        <v>0</v>
      </c>
      <c r="HA25" s="217">
        <f t="shared" si="10"/>
        <v>0</v>
      </c>
      <c r="HB25" s="217"/>
      <c r="HC25" s="216">
        <f>('[4]Проверочная  таблица'!BD26+'[4]Проверочная  таблица'!BI26+'[4]Прочая  субсидия_МР  и  ГО'!AH21+'[4]Прочая  субсидия_БП'!Z21)/1000</f>
        <v>0</v>
      </c>
      <c r="HD25" s="216">
        <f>('[4]Проверочная  таблица'!BG26+'[4]Проверочная  таблица'!BK26+'[4]Прочая  субсидия_МР  и  ГО'!AI21+'[4]Прочая  субсидия_БП'!AA21)/1000</f>
        <v>0</v>
      </c>
      <c r="HE25" s="217">
        <f t="shared" si="52"/>
        <v>0</v>
      </c>
      <c r="HF25" s="217">
        <v>1433.43445</v>
      </c>
      <c r="HG25" s="216">
        <f>('[4]Прочая  субсидия_МР  и  ГО'!AJ21+'[4]Прочая  субсидия_БП'!AF21)/1000</f>
        <v>2333.4405999999999</v>
      </c>
      <c r="HH25" s="216">
        <f>('[4]Прочая  субсидия_МР  и  ГО'!AK21+'[4]Прочая  субсидия_БП'!AG21)/1000</f>
        <v>2333.4405999999999</v>
      </c>
      <c r="HI25" s="217">
        <f t="shared" si="53"/>
        <v>100</v>
      </c>
      <c r="HJ25" s="217">
        <v>0</v>
      </c>
      <c r="HK25" s="216">
        <f>('[4]Прочая  субсидия_МР  и  ГО'!AL21)/1000</f>
        <v>0</v>
      </c>
      <c r="HL25" s="216">
        <f>('[4]Прочая  субсидия_МР  и  ГО'!AM21)/1000</f>
        <v>0</v>
      </c>
      <c r="HM25" s="217">
        <f t="shared" si="54"/>
        <v>0</v>
      </c>
      <c r="HN25" s="217"/>
      <c r="HO25" s="216">
        <f>('[4]Прочая  субсидия_МР  и  ГО'!AN21+'[4]Прочая  субсидия_БП'!AL21)/1000</f>
        <v>0</v>
      </c>
      <c r="HP25" s="216">
        <f>('[4]Прочая  субсидия_МР  и  ГО'!AO21+'[4]Прочая  субсидия_БП'!AM21)/1000</f>
        <v>0</v>
      </c>
      <c r="HQ25" s="217">
        <f t="shared" si="55"/>
        <v>0</v>
      </c>
      <c r="HR25" s="217">
        <v>0</v>
      </c>
      <c r="HS25" s="216">
        <f>('[4]Прочая  субсидия_МР  и  ГО'!AP21+'[4]Прочая  субсидия_БП'!AR21)/1000</f>
        <v>0</v>
      </c>
      <c r="HT25" s="216">
        <f>('[4]Прочая  субсидия_МР  и  ГО'!AQ21+'[4]Прочая  субсидия_БП'!AS21)/1000</f>
        <v>0</v>
      </c>
      <c r="HU25" s="217">
        <f t="shared" si="56"/>
        <v>0</v>
      </c>
      <c r="HV25" s="217">
        <v>0</v>
      </c>
      <c r="HW25" s="216">
        <f>'[4]Прочая  субсидия_МР  и  ГО'!AR21/1000</f>
        <v>0</v>
      </c>
      <c r="HX25" s="216">
        <f>'[4]Прочая  субсидия_МР  и  ГО'!AS21/1000</f>
        <v>0</v>
      </c>
      <c r="HY25" s="217">
        <f t="shared" si="57"/>
        <v>0</v>
      </c>
      <c r="HZ25" s="217">
        <v>1106.3004900000001</v>
      </c>
      <c r="IA25" s="216">
        <f>'[4]Прочая  субсидия_МР  и  ГО'!AT21/1000</f>
        <v>340.84163999999998</v>
      </c>
      <c r="IB25" s="216">
        <f>'[4]Прочая  субсидия_МР  и  ГО'!AU21/1000</f>
        <v>340.84164000000004</v>
      </c>
      <c r="IC25" s="217">
        <f t="shared" si="58"/>
        <v>100.00000000000003</v>
      </c>
      <c r="ID25" s="217">
        <v>0</v>
      </c>
      <c r="IE25" s="216">
        <f>'[4]Прочая  субсидия_МР  и  ГО'!AV21/1000</f>
        <v>0</v>
      </c>
      <c r="IF25" s="216">
        <f>'[4]Прочая  субсидия_МР  и  ГО'!AW21/1000</f>
        <v>0</v>
      </c>
      <c r="IG25" s="217">
        <f t="shared" si="59"/>
        <v>0</v>
      </c>
      <c r="IH25" s="217"/>
      <c r="II25" s="216">
        <f>('[4]Проверочная  таблица'!RY26+'[4]Проверочная  таблица'!RZ26+'[4]Проверочная  таблица'!SE26+'[4]Проверочная  таблица'!SF26)/1000</f>
        <v>0</v>
      </c>
      <c r="IJ25" s="216">
        <f>('[4]Проверочная  таблица'!SB26+'[4]Проверочная  таблица'!SC26+'[4]Проверочная  таблица'!SH26+'[4]Проверочная  таблица'!SI26)/1000</f>
        <v>0</v>
      </c>
      <c r="IK25" s="217">
        <f t="shared" si="60"/>
        <v>0</v>
      </c>
      <c r="IL25" s="217">
        <v>1716.53</v>
      </c>
      <c r="IM25" s="216">
        <f>'[4]Прочая  субсидия_МР  и  ГО'!AX21/1000</f>
        <v>1716.53</v>
      </c>
      <c r="IN25" s="216">
        <f>'[4]Прочая  субсидия_МР  и  ГО'!AY21/1000</f>
        <v>586.09041000000002</v>
      </c>
      <c r="IO25" s="217">
        <f t="shared" si="61"/>
        <v>34.14390718484384</v>
      </c>
      <c r="IP25" s="217">
        <v>2385.0300000000002</v>
      </c>
      <c r="IQ25" s="216">
        <f>('[4]Проверочная  таблица'!KU26+'[4]Проверочная  таблица'!KV26)/1000</f>
        <v>2385.0300000000002</v>
      </c>
      <c r="IR25" s="216">
        <f>('[4]Проверочная  таблица'!KX26+'[4]Проверочная  таблица'!KY26)/1000</f>
        <v>2385.0300000000002</v>
      </c>
      <c r="IS25" s="217">
        <f t="shared" si="62"/>
        <v>100</v>
      </c>
      <c r="IT25" s="217">
        <v>788.13432</v>
      </c>
      <c r="IU25" s="216">
        <f>('[4]Прочая  субсидия_БП'!AX21+'[4]Прочая  субсидия_МР  и  ГО'!AZ21)/1000</f>
        <v>788.13432000000012</v>
      </c>
      <c r="IV25" s="216">
        <f>('[4]Прочая  субсидия_БП'!AY21+'[4]Прочая  субсидия_МР  и  ГО'!BA21)/1000</f>
        <v>786.63288999999997</v>
      </c>
      <c r="IW25" s="217">
        <f t="shared" si="63"/>
        <v>99.809495670737931</v>
      </c>
      <c r="IX25" s="217">
        <v>0</v>
      </c>
      <c r="IY25" s="216">
        <f>'[4]Прочая  субсидия_МР  и  ГО'!BB21/1000</f>
        <v>0</v>
      </c>
      <c r="IZ25" s="216">
        <f>'[4]Прочая  субсидия_МР  и  ГО'!BC21/1000</f>
        <v>0</v>
      </c>
      <c r="JA25" s="217">
        <f t="shared" si="64"/>
        <v>0</v>
      </c>
      <c r="JB25" s="217">
        <v>0</v>
      </c>
      <c r="JC25" s="216">
        <f>('[4]Прочая  субсидия_МР  и  ГО'!BD21+'[4]Прочая  субсидия_БП'!BE21)/1000</f>
        <v>0</v>
      </c>
      <c r="JD25" s="216">
        <f>('[4]Прочая  субсидия_МР  и  ГО'!BE21+'[4]Прочая  субсидия_БП'!BF21)/1000</f>
        <v>0</v>
      </c>
      <c r="JE25" s="217">
        <f t="shared" si="65"/>
        <v>0</v>
      </c>
      <c r="JF25" s="217">
        <v>0</v>
      </c>
      <c r="JG25" s="216">
        <f>('[4]Проверочная  таблица'!FG26+'[4]Проверочная  таблица'!FH26+'[4]Проверочная  таблица'!FM26+'[4]Проверочная  таблица'!FN26)/1000</f>
        <v>0</v>
      </c>
      <c r="JH25" s="216">
        <f>('[4]Проверочная  таблица'!FJ26+'[4]Проверочная  таблица'!FK26+'[4]Проверочная  таблица'!FP26+'[4]Проверочная  таблица'!FQ26)/1000</f>
        <v>0</v>
      </c>
      <c r="JI25" s="217">
        <f t="shared" si="66"/>
        <v>0</v>
      </c>
      <c r="JJ25" s="217">
        <v>0</v>
      </c>
      <c r="JK25" s="216">
        <f>('[4]Прочая  субсидия_МР  и  ГО'!BF21+'[4]Прочая  субсидия_БП'!BK21)/1000</f>
        <v>0</v>
      </c>
      <c r="JL25" s="216">
        <f>('[4]Прочая  субсидия_МР  и  ГО'!BG21+'[4]Прочая  субсидия_БП'!BL21)/1000</f>
        <v>0</v>
      </c>
      <c r="JM25" s="217">
        <f t="shared" si="67"/>
        <v>0</v>
      </c>
    </row>
    <row r="26" spans="1:273" s="181" customFormat="1" ht="21.75" customHeight="1" thickBot="1" x14ac:dyDescent="0.3">
      <c r="A26" s="220" t="s">
        <v>25</v>
      </c>
      <c r="B26" s="221">
        <f t="shared" si="11"/>
        <v>80103.374719999993</v>
      </c>
      <c r="C26" s="221">
        <f t="shared" si="11"/>
        <v>120379.08022</v>
      </c>
      <c r="D26" s="221">
        <f t="shared" si="11"/>
        <v>119061.69865999998</v>
      </c>
      <c r="E26" s="213" t="e">
        <f>M26+Q26+#REF!+#REF!+#REF!+U26+Y26+AG26+#REF!+#REF!+AO26+BA26+HY26+BI26+BM26+AS26+BQ26+#REF!+BY26+#REF!+CG26+#REF!+#REF!+CC26+#REF!+#REF!+CK26+#REF!+#REF!+CS26+#REF!+CW26+DA26+DE26+DI26+#REF!+#REF!+DM26+DY26+EG26+EK26+EW26+FA26+#REF!+FI26+FQ26+FU26+GC26+GG26+GK26+GO26+GS26+GW26+HA26+#REF!+HE26+HI26+HM26+#REF!+HU26+IC26+IG26+IK26+IW26+JA26+JI26+JM26</f>
        <v>#REF!</v>
      </c>
      <c r="F26" s="214" t="e">
        <f>O26+#REF!+#REF!+#REF!+S26+W26+AE26+#REF!+#REF!+AM26+AY26+HW26+BG26+BK26+AQ26+BO26+#REF!+BW26+#REF!+CE26+#REF!+#REF!+CA26+#REF!+#REF!+CI26+#REF!+#REF!+CQ26+#REF!+CU26+CY26+DC26+DG26+#REF!+#REF!+DK26+DW26+EE26+EI26+EU26+EY26+#REF!+FG26+FO26+FS26+GA26+GE26+GI26+GM26+GQ26+GU26+GY26+#REF!+HC26+HG26+HK26+#REF!+HS26+IA26+IE26+II26+IU26+IY26+JG26+JK26+JC26</f>
        <v>#REF!</v>
      </c>
      <c r="G26" s="214" t="e">
        <f>P26+#REF!+#REF!+#REF!+T26+X26+AF26+#REF!+#REF!+AN26+AZ26+HX26+BH26+BL26+AR26+BP26+#REF!+BX26+#REF!+CF26+#REF!+#REF!+CB26+#REF!+#REF!+CJ26+#REF!+#REF!+CR26+#REF!+CV26+CZ26+DD26+DH26+#REF!+#REF!+DL26+DX26+EF26+EJ26+EV26+EZ26+#REF!+FH26+FP26+FT26+GB26+GF26+GJ26+GN26+GR26+GV26+GZ26+#REF!+HD26+HH26+HL26+#REF!+HT26+IB26+IF26+IJ26+IV26+IZ26+JH26+JL26+JD26</f>
        <v>#REF!</v>
      </c>
      <c r="H26" s="214" t="e">
        <f>Q26+#REF!+#REF!+#REF!+U26+Y26+AG26+#REF!+#REF!+AO26+BA26+HY26+BI26+BM26+AS26+BQ26+#REF!+BY26+#REF!+CG26+#REF!+#REF!+CC26+#REF!+#REF!+CK26+#REF!+#REF!+CS26+#REF!+CW26+DA26+DE26+DI26+#REF!+#REF!+DM26+DY26+EG26+EK26+EW26+FA26+#REF!+FI26+FQ26+FU26+GC26+GG26+GK26+GO26+GS26+GW26+HA26+#REF!+HE26+HI26+HM26+#REF!+HU26+IC26+IG26+IK26+IW26+JA26+JI26+JM26+#REF!</f>
        <v>#REF!</v>
      </c>
      <c r="I26" s="215">
        <f t="shared" si="0"/>
        <v>98.905639121355279</v>
      </c>
      <c r="J26" s="217">
        <v>0</v>
      </c>
      <c r="K26" s="216">
        <f>'[4]Проверочная  таблица'!DY16/1000</f>
        <v>0</v>
      </c>
      <c r="L26" s="216">
        <f>'[4]Проверочная  таблица'!EC16/1000</f>
        <v>0</v>
      </c>
      <c r="M26" s="217">
        <f t="shared" si="12"/>
        <v>0</v>
      </c>
      <c r="N26" s="217">
        <v>0</v>
      </c>
      <c r="O26" s="218">
        <f>'[4]Проверочная  таблица'!DZ16/1000</f>
        <v>0</v>
      </c>
      <c r="P26" s="216">
        <f>'[4]Проверочная  таблица'!ED16/1000</f>
        <v>0</v>
      </c>
      <c r="Q26" s="217">
        <f t="shared" si="13"/>
        <v>0</v>
      </c>
      <c r="R26" s="217"/>
      <c r="S26" s="216">
        <f>'[4]Проверочная  таблица'!SZ16/1000</f>
        <v>0</v>
      </c>
      <c r="T26" s="216">
        <f>'[4]Проверочная  таблица'!TC16/1000</f>
        <v>0</v>
      </c>
      <c r="U26" s="217">
        <f t="shared" si="1"/>
        <v>0</v>
      </c>
      <c r="V26" s="217">
        <v>222.46453</v>
      </c>
      <c r="W26" s="216">
        <f>('[4]Прочая  субсидия_МР  и  ГО'!F11)/1000</f>
        <v>222.46453</v>
      </c>
      <c r="X26" s="216">
        <f>('[4]Прочая  субсидия_МР  и  ГО'!G11)/1000</f>
        <v>222.46453</v>
      </c>
      <c r="Y26" s="217">
        <f t="shared" si="14"/>
        <v>100</v>
      </c>
      <c r="Z26" s="217">
        <v>0</v>
      </c>
      <c r="AA26" s="216">
        <f>'[4]Прочая  субсидия_МР  и  ГО'!H11/1000</f>
        <v>0</v>
      </c>
      <c r="AB26" s="216">
        <f>'[4]Прочая  субсидия_МР  и  ГО'!I11/1000</f>
        <v>0</v>
      </c>
      <c r="AC26" s="217">
        <f t="shared" si="15"/>
        <v>0</v>
      </c>
      <c r="AD26" s="217">
        <v>0</v>
      </c>
      <c r="AE26" s="216">
        <f>('[4]Проверочная  таблица'!ET16+'[4]Проверочная  таблица'!EU16)/1000</f>
        <v>0</v>
      </c>
      <c r="AF26" s="216">
        <f>('[4]Проверочная  таблица'!EX16+'[4]Проверочная  таблица'!EY16)/1000</f>
        <v>0</v>
      </c>
      <c r="AG26" s="217">
        <f t="shared" si="16"/>
        <v>0</v>
      </c>
      <c r="AH26" s="217">
        <v>0</v>
      </c>
      <c r="AI26" s="216">
        <f>'[4]Проверочная  таблица'!ES16/1000</f>
        <v>0</v>
      </c>
      <c r="AJ26" s="216">
        <f>'[4]Проверочная  таблица'!EW16/1000</f>
        <v>0</v>
      </c>
      <c r="AK26" s="217">
        <f t="shared" si="17"/>
        <v>0</v>
      </c>
      <c r="AL26" s="217">
        <v>0</v>
      </c>
      <c r="AM26" s="216">
        <f>'[4]Проверочная  таблица'!EF16/1000</f>
        <v>0</v>
      </c>
      <c r="AN26" s="216">
        <f>'[4]Проверочная  таблица'!EI16/1000</f>
        <v>0</v>
      </c>
      <c r="AO26" s="217">
        <f t="shared" si="18"/>
        <v>0</v>
      </c>
      <c r="AP26" s="217">
        <v>0</v>
      </c>
      <c r="AQ26" s="216">
        <f>'[4]Прочая  субсидия_МР  и  ГО'!J11/1000</f>
        <v>0</v>
      </c>
      <c r="AR26" s="216">
        <f>'[4]Прочая  субсидия_МР  и  ГО'!K11/1000</f>
        <v>0</v>
      </c>
      <c r="AS26" s="217">
        <f t="shared" si="2"/>
        <v>0</v>
      </c>
      <c r="AT26" s="217"/>
      <c r="AU26" s="216">
        <f>'[4]Прочая  субсидия_МР  и  ГО'!L11/1000</f>
        <v>0</v>
      </c>
      <c r="AV26" s="216">
        <f>'[4]Прочая  субсидия_МР  и  ГО'!M11/1000</f>
        <v>0</v>
      </c>
      <c r="AW26" s="217">
        <f t="shared" si="3"/>
        <v>0</v>
      </c>
      <c r="AX26" s="217">
        <v>0</v>
      </c>
      <c r="AY26" s="216">
        <f>'[1]Исполнение  по  субсидии'!AM26</f>
        <v>0</v>
      </c>
      <c r="AZ26" s="216">
        <f>'[1]Исполнение  по  субсидии'!AN26</f>
        <v>0</v>
      </c>
      <c r="BA26" s="217">
        <f t="shared" si="4"/>
        <v>0</v>
      </c>
      <c r="BB26" s="217">
        <v>0</v>
      </c>
      <c r="BC26" s="216">
        <f>'[4]Проверочная  таблица'!SO16/1000</f>
        <v>0</v>
      </c>
      <c r="BD26" s="216">
        <f>'[4]Проверочная  таблица'!SU16/1000</f>
        <v>0</v>
      </c>
      <c r="BE26" s="217">
        <f t="shared" si="5"/>
        <v>0</v>
      </c>
      <c r="BF26" s="217">
        <v>3257.9714900000004</v>
      </c>
      <c r="BG26" s="216">
        <f>'[4]Прочая  субсидия_МР  и  ГО'!N11/1000</f>
        <v>3257.9714900000004</v>
      </c>
      <c r="BH26" s="216">
        <f>'[4]Прочая  субсидия_МР  и  ГО'!O11/1000</f>
        <v>3257.9714900000004</v>
      </c>
      <c r="BI26" s="217">
        <f t="shared" si="19"/>
        <v>100</v>
      </c>
      <c r="BJ26" s="217">
        <v>0</v>
      </c>
      <c r="BK26" s="216">
        <f>'[4]Прочая  субсидия_МР  и  ГО'!P11/1000</f>
        <v>0</v>
      </c>
      <c r="BL26" s="216">
        <f>'[4]Прочая  субсидия_МР  и  ГО'!Q11/1000</f>
        <v>0</v>
      </c>
      <c r="BM26" s="217">
        <f t="shared" si="6"/>
        <v>0</v>
      </c>
      <c r="BN26" s="217">
        <v>137.82129</v>
      </c>
      <c r="BO26" s="216">
        <f>'[4]Прочая  субсидия_МР  и  ГО'!R11/1000</f>
        <v>137.82129</v>
      </c>
      <c r="BP26" s="216">
        <f>'[4]Прочая  субсидия_МР  и  ГО'!S11/1000</f>
        <v>137.82129</v>
      </c>
      <c r="BQ26" s="217">
        <f t="shared" si="20"/>
        <v>100</v>
      </c>
      <c r="BR26" s="217"/>
      <c r="BS26" s="216">
        <f>'[4]Проверочная  таблица'!JJ16/1000</f>
        <v>0</v>
      </c>
      <c r="BT26" s="216">
        <f>'[4]Проверочная  таблица'!JM16/1000</f>
        <v>0</v>
      </c>
      <c r="BU26" s="217">
        <f t="shared" si="7"/>
        <v>0</v>
      </c>
      <c r="BV26" s="217">
        <v>0</v>
      </c>
      <c r="BW26" s="216">
        <f>('[4]Проверочная  таблица'!LT16+'[4]Проверочная  таблица'!LU16+'[4]Проверочная  таблица'!LL16+'[4]Проверочная  таблица'!LM16)/1000</f>
        <v>0</v>
      </c>
      <c r="BX26" s="216">
        <f>('[4]Проверочная  таблица'!LP16+'[4]Проверочная  таблица'!LQ16+'[4]Проверочная  таблица'!LX16+'[4]Проверочная  таблица'!LY16)/1000</f>
        <v>0</v>
      </c>
      <c r="BY26" s="217">
        <f t="shared" si="8"/>
        <v>0</v>
      </c>
      <c r="BZ26" s="217">
        <v>0</v>
      </c>
      <c r="CA26" s="216">
        <f>('[4]Проверочная  таблица'!MS16+'[4]Проверочная  таблица'!MT16)/1000</f>
        <v>0</v>
      </c>
      <c r="CB26" s="216">
        <f>('[4]Проверочная  таблица'!NA16+'[4]Проверочная  таблица'!NB16)/1000</f>
        <v>0</v>
      </c>
      <c r="CC26" s="217">
        <f t="shared" si="21"/>
        <v>0</v>
      </c>
      <c r="CD26" s="217">
        <v>0</v>
      </c>
      <c r="CE26" s="216">
        <f>'[4]Проверочная  таблица'!QN16/1000</f>
        <v>0</v>
      </c>
      <c r="CF26" s="216">
        <f>'[4]Проверочная  таблица'!QQ16/1000</f>
        <v>0</v>
      </c>
      <c r="CG26" s="217">
        <f t="shared" si="22"/>
        <v>0</v>
      </c>
      <c r="CH26" s="217">
        <v>10.43478</v>
      </c>
      <c r="CI26" s="216">
        <f>('[4]Прочая  субсидия_МР  и  ГО'!T11+'[4]Прочая  субсидия_БП'!H11)/1000</f>
        <v>10.43478</v>
      </c>
      <c r="CJ26" s="216">
        <f>('[4]Прочая  субсидия_МР  и  ГО'!U11+'[4]Прочая  субсидия_БП'!I11)/1000</f>
        <v>10.43478</v>
      </c>
      <c r="CK26" s="217">
        <f t="shared" si="23"/>
        <v>100</v>
      </c>
      <c r="CL26" s="217"/>
      <c r="CM26" s="216">
        <f>('[4]Проверочная  таблица'!IT16+'[4]Проверочная  таблица'!IZ16)/1000</f>
        <v>0</v>
      </c>
      <c r="CN26" s="216">
        <f>('[4]Проверочная  таблица'!IW16+'[4]Проверочная  таблица'!JC16)/1000</f>
        <v>0</v>
      </c>
      <c r="CO26" s="217">
        <f t="shared" si="24"/>
        <v>0</v>
      </c>
      <c r="CP26" s="217">
        <v>0</v>
      </c>
      <c r="CQ26" s="216">
        <f>('[4]Проверочная  таблица'!JP16)/1000</f>
        <v>0</v>
      </c>
      <c r="CR26" s="216">
        <f>('[4]Проверочная  таблица'!JS16)/1000</f>
        <v>0</v>
      </c>
      <c r="CS26" s="217">
        <f t="shared" si="9"/>
        <v>0</v>
      </c>
      <c r="CT26" s="217">
        <v>189.66853</v>
      </c>
      <c r="CU26" s="216">
        <f>('[4]Проверочная  таблица'!MV16+'[4]Проверочная  таблица'!MW16+'[4]Проверочная  таблица'!NG16+'[4]Проверочная  таблица'!NH16)/1000</f>
        <v>189.66853</v>
      </c>
      <c r="CV26" s="216">
        <f>('[4]Проверочная  таблица'!NJ16+'[4]Проверочная  таблица'!NK16+'[4]Проверочная  таблица'!ND16+'[4]Проверочная  таблица'!NE16)/1000</f>
        <v>189.66853</v>
      </c>
      <c r="CW26" s="217">
        <f t="shared" si="25"/>
        <v>100</v>
      </c>
      <c r="CX26" s="217">
        <v>0</v>
      </c>
      <c r="CY26" s="216">
        <f>('[4]Проверочная  таблица'!HV16+'[4]Проверочная  таблица'!IB16)/1000</f>
        <v>0</v>
      </c>
      <c r="CZ26" s="216">
        <f>('[4]Проверочная  таблица'!HY16+'[4]Проверочная  таблица'!IE16)/1000</f>
        <v>0</v>
      </c>
      <c r="DA26" s="217">
        <f t="shared" si="26"/>
        <v>0</v>
      </c>
      <c r="DB26" s="217">
        <v>0</v>
      </c>
      <c r="DC26" s="216">
        <f>('[4]Проверочная  таблица'!OG16+'[4]Проверочная  таблица'!OH16+'[4]Проверочная  таблица'!OO16+'[4]Проверочная  таблица'!OP16)/1000</f>
        <v>0</v>
      </c>
      <c r="DD26" s="216">
        <f>('[4]Проверочная  таблица'!OK16+'[4]Проверочная  таблица'!OL16+'[4]Проверочная  таблица'!OS16+'[4]Проверочная  таблица'!OT16)/1000</f>
        <v>0</v>
      </c>
      <c r="DE26" s="217">
        <f t="shared" si="27"/>
        <v>0</v>
      </c>
      <c r="DF26" s="217">
        <v>0</v>
      </c>
      <c r="DG26" s="216">
        <f>('[4]Проверочная  таблица'!OI16+'[4]Проверочная  таблица'!OQ16)/1000</f>
        <v>0</v>
      </c>
      <c r="DH26" s="216">
        <f>('[4]Проверочная  таблица'!OM16+'[4]Проверочная  таблица'!OU16)/1000</f>
        <v>0</v>
      </c>
      <c r="DI26" s="217">
        <f t="shared" si="28"/>
        <v>0</v>
      </c>
      <c r="DJ26" s="217">
        <v>0</v>
      </c>
      <c r="DK26" s="216">
        <f>'[4]Проверочная  таблица'!EZ16/1000</f>
        <v>0</v>
      </c>
      <c r="DL26" s="216">
        <f>'[4]Проверочная  таблица'!FC16/1000</f>
        <v>0</v>
      </c>
      <c r="DM26" s="217">
        <f t="shared" si="29"/>
        <v>0</v>
      </c>
      <c r="DN26" s="217"/>
      <c r="DO26" s="216">
        <f>'[4]Проверочная  таблица'!CG16/1000</f>
        <v>0</v>
      </c>
      <c r="DP26" s="216">
        <f>'[4]Проверочная  таблица'!CJ16/1000</f>
        <v>0</v>
      </c>
      <c r="DQ26" s="217">
        <f t="shared" si="30"/>
        <v>0</v>
      </c>
      <c r="DR26" s="217"/>
      <c r="DS26" s="216">
        <f>'[4]Проверочная  таблица'!CH16/1000</f>
        <v>0</v>
      </c>
      <c r="DT26" s="216">
        <f>'[4]Проверочная  таблица'!CK16/1000</f>
        <v>0</v>
      </c>
      <c r="DU26" s="217">
        <f t="shared" si="31"/>
        <v>0</v>
      </c>
      <c r="DV26" s="217"/>
      <c r="DW26" s="216">
        <f>'[4]Проверочная  таблица'!CU16/1000</f>
        <v>0</v>
      </c>
      <c r="DX26" s="216">
        <f>'[4]Проверочная  таблица'!CX16/1000</f>
        <v>0</v>
      </c>
      <c r="DY26" s="217">
        <f t="shared" si="32"/>
        <v>0</v>
      </c>
      <c r="DZ26" s="217"/>
      <c r="EA26" s="216">
        <f>'[4]Проверочная  таблица'!CV16/1000</f>
        <v>0</v>
      </c>
      <c r="EB26" s="216">
        <f>'[4]Проверочная  таблица'!CY16/1000</f>
        <v>0</v>
      </c>
      <c r="EC26" s="217">
        <f t="shared" si="33"/>
        <v>0</v>
      </c>
      <c r="ED26" s="217">
        <v>0</v>
      </c>
      <c r="EE26" s="216">
        <f>'[4]Прочая  субсидия_МР  и  ГО'!V11/1000</f>
        <v>0</v>
      </c>
      <c r="EF26" s="216">
        <f>'[4]Прочая  субсидия_МР  и  ГО'!W11/1000</f>
        <v>0</v>
      </c>
      <c r="EG26" s="217">
        <f t="shared" si="34"/>
        <v>0</v>
      </c>
      <c r="EH26" s="217">
        <v>11182.774730000001</v>
      </c>
      <c r="EI26" s="216">
        <f>'[4]Проверочная  таблица'!BC16/1000</f>
        <v>32821.494760000001</v>
      </c>
      <c r="EJ26" s="216">
        <f>'[4]Проверочная  таблица'!BF16/1000</f>
        <v>32471.013649999997</v>
      </c>
      <c r="EK26" s="217">
        <f t="shared" si="35"/>
        <v>98.932159816111906</v>
      </c>
      <c r="EL26" s="217"/>
      <c r="EM26" s="216">
        <f>'[4]Прочая  субсидия_МР  и  ГО'!X11/1000</f>
        <v>0</v>
      </c>
      <c r="EN26" s="216">
        <f>'[4]Прочая  субсидия_МР  и  ГО'!Y11/1000</f>
        <v>0</v>
      </c>
      <c r="EO26" s="217">
        <f t="shared" si="36"/>
        <v>0</v>
      </c>
      <c r="EP26" s="217"/>
      <c r="EQ26" s="216">
        <f>'[4]Прочая  субсидия_МР  и  ГО'!Z11/1000</f>
        <v>0</v>
      </c>
      <c r="ER26" s="216">
        <f>'[4]Прочая  субсидия_МР  и  ГО'!AA11/1000</f>
        <v>0</v>
      </c>
      <c r="ES26" s="217">
        <f t="shared" si="37"/>
        <v>0</v>
      </c>
      <c r="ET26" s="217">
        <v>31769.5651</v>
      </c>
      <c r="EU26" s="216">
        <f>'[4]Прочая  субсидия_МР  и  ГО'!AB11/1000</f>
        <v>39569.5651</v>
      </c>
      <c r="EV26" s="216">
        <f>'[4]Прочая  субсидия_МР  и  ГО'!AC11/1000</f>
        <v>39559.037079999995</v>
      </c>
      <c r="EW26" s="217">
        <f t="shared" si="38"/>
        <v>99.973393642377928</v>
      </c>
      <c r="EX26" s="217">
        <v>0</v>
      </c>
      <c r="EY26" s="216">
        <f>('[4]Проверочная  таблица'!TU16+'[4]Проверочная  таблица'!TV16+'[4]Проверочная  таблица'!TG16+'[4]Проверочная  таблица'!TH16)/1000</f>
        <v>0</v>
      </c>
      <c r="EZ26" s="216">
        <f>('[4]Проверочная  таблица'!UB16+'[4]Проверочная  таблица'!UC16+'[4]Проверочная  таблица'!TN16+'[4]Проверочная  таблица'!TO16)/1000</f>
        <v>0</v>
      </c>
      <c r="FA26" s="217">
        <f t="shared" si="39"/>
        <v>0</v>
      </c>
      <c r="FB26" s="217"/>
      <c r="FC26" s="216">
        <f>('[4]Проверочная  таблица'!TI26+'[4]Проверочная  таблица'!TJ26+'[4]Проверочная  таблица'!TW26+'[4]Проверочная  таблица'!TX26)/1000</f>
        <v>0</v>
      </c>
      <c r="FD26" s="216">
        <f>('[4]Проверочная  таблица'!UD26+'[4]Проверочная  таблица'!UE26+'[4]Проверочная  таблица'!TP26+'[4]Проверочная  таблица'!TQ26)/1000</f>
        <v>0</v>
      </c>
      <c r="FE26" s="217">
        <f t="shared" si="40"/>
        <v>0</v>
      </c>
      <c r="FF26" s="217">
        <v>0</v>
      </c>
      <c r="FG26" s="216">
        <f>('[4]Проверочная  таблица'!PW16+'[4]Проверочная  таблица'!PX16+'[4]Проверочная  таблица'!PM16+'[4]Проверочная  таблица'!PN16)/1000</f>
        <v>0</v>
      </c>
      <c r="FH26" s="216">
        <f>('[4]Проверочная  таблица'!PZ16+'[4]Проверочная  таблица'!QA16+'[4]Проверочная  таблица'!PR16+'[4]Проверочная  таблица'!PS16)/1000</f>
        <v>0</v>
      </c>
      <c r="FI26" s="217">
        <f t="shared" si="41"/>
        <v>0</v>
      </c>
      <c r="FJ26" s="217"/>
      <c r="FK26" s="216">
        <f>('[4]Проверочная  таблица'!GJ16+'[4]Проверочная  таблица'!GP16)/1000</f>
        <v>0</v>
      </c>
      <c r="FL26" s="216">
        <f>('[4]Проверочная  таблица'!GM16+'[4]Проверочная  таблица'!GS16)/1000</f>
        <v>0</v>
      </c>
      <c r="FM26" s="217">
        <f t="shared" si="42"/>
        <v>0</v>
      </c>
      <c r="FN26" s="217">
        <v>0</v>
      </c>
      <c r="FO26" s="216">
        <f>('[4]Проверочная  таблица'!TY16+'[4]Проверочная  таблица'!TZ16+'[4]Проверочная  таблица'!TK16+'[4]Проверочная  таблица'!TL16)/1000</f>
        <v>0</v>
      </c>
      <c r="FP26" s="216">
        <f>('[4]Проверочная  таблица'!UF16+'[4]Проверочная  таблица'!UG16+'[4]Проверочная  таблица'!TR16+'[4]Проверочная  таблица'!TS16)/1000</f>
        <v>0</v>
      </c>
      <c r="FQ26" s="217">
        <f t="shared" si="43"/>
        <v>0</v>
      </c>
      <c r="FR26" s="217">
        <v>0</v>
      </c>
      <c r="FS26" s="216">
        <f>('[4]Проверочная  таблица'!HA16+'[4]Проверочная  таблица'!HB16)/1000</f>
        <v>0</v>
      </c>
      <c r="FT26" s="216">
        <f>('[4]Проверочная  таблица'!HE16+'[4]Проверочная  таблица'!HF16)/1000</f>
        <v>0</v>
      </c>
      <c r="FU26" s="217">
        <f t="shared" si="44"/>
        <v>0</v>
      </c>
      <c r="FV26" s="217">
        <v>0</v>
      </c>
      <c r="FW26" s="216">
        <f>('[4]Проверочная  таблица'!HC16+'[4]Проверочная  таблица'!HI16)/1000</f>
        <v>0</v>
      </c>
      <c r="FX26" s="216">
        <f>('[4]Проверочная  таблица'!HG16+'[4]Проверочная  таблица'!HK16)/1000</f>
        <v>0</v>
      </c>
      <c r="FY26" s="217">
        <f t="shared" si="45"/>
        <v>0</v>
      </c>
      <c r="FZ26" s="217">
        <v>0</v>
      </c>
      <c r="GA26" s="216">
        <f>'[4]Проверочная  таблица'!HP16/1000</f>
        <v>0</v>
      </c>
      <c r="GB26" s="216">
        <f>'[4]Проверочная  таблица'!HS16/1000</f>
        <v>0</v>
      </c>
      <c r="GC26" s="217">
        <f t="shared" si="46"/>
        <v>0</v>
      </c>
      <c r="GD26" s="217">
        <v>0</v>
      </c>
      <c r="GE26" s="216">
        <f>('[4]Проверочная  таблица'!BM16+'[4]Проверочная  таблица'!BQ16)/1000</f>
        <v>0</v>
      </c>
      <c r="GF26" s="216">
        <f>('[4]Проверочная  таблица'!BO16+'[4]Проверочная  таблица'!BS16)/1000</f>
        <v>0</v>
      </c>
      <c r="GG26" s="217">
        <f t="shared" si="47"/>
        <v>0</v>
      </c>
      <c r="GH26" s="217">
        <v>27079.092100000002</v>
      </c>
      <c r="GI26" s="216">
        <f>('[4]Прочая  субсидия_МР  и  ГО'!AD11+'[4]Прочая  субсидия_БП'!N11)/1000</f>
        <v>37579.092100000002</v>
      </c>
      <c r="GJ26" s="216">
        <f>('[4]Прочая  субсидия_МР  и  ГО'!AE11+'[4]Прочая  субсидия_БП'!O11)/1000</f>
        <v>37579.092100000002</v>
      </c>
      <c r="GK26" s="217">
        <f t="shared" si="48"/>
        <v>100</v>
      </c>
      <c r="GL26" s="217">
        <v>0</v>
      </c>
      <c r="GM26" s="216">
        <f>('[4]Прочая  субсидия_МР  и  ГО'!AF11)/1000</f>
        <v>0</v>
      </c>
      <c r="GN26" s="216">
        <f>('[4]Прочая  субсидия_МР  и  ГО'!AG11)/1000</f>
        <v>0</v>
      </c>
      <c r="GO26" s="217">
        <f t="shared" si="49"/>
        <v>0</v>
      </c>
      <c r="GP26" s="217"/>
      <c r="GQ26" s="216">
        <f>('[4]Проверочная  таблица'!DA16+'[4]Проверочная  таблица'!DB16)/1000</f>
        <v>0</v>
      </c>
      <c r="GR26" s="216">
        <f>('[4]Проверочная  таблица'!DH16+'[4]Проверочная  таблица'!DI16)/1000</f>
        <v>0</v>
      </c>
      <c r="GS26" s="217">
        <f t="shared" si="50"/>
        <v>0</v>
      </c>
      <c r="GT26" s="217">
        <v>0</v>
      </c>
      <c r="GU26" s="216">
        <f>('[4]Проверочная  таблица'!DC16+'[4]Проверочная  таблица'!DD16+'[4]Проверочная  таблица'!DO16+'[4]Проверочная  таблица'!DP16)/1000</f>
        <v>0</v>
      </c>
      <c r="GV26" s="216">
        <f>('[4]Проверочная  таблица'!DJ16+'[4]Проверочная  таблица'!DK16+'[4]Проверочная  таблица'!DR16+'[4]Проверочная  таблица'!DS16)/1000</f>
        <v>0</v>
      </c>
      <c r="GW26" s="217">
        <f t="shared" si="51"/>
        <v>0</v>
      </c>
      <c r="GX26" s="217">
        <v>0</v>
      </c>
      <c r="GY26" s="216">
        <f>('[4]Проверочная  таблица'!DE16+'[4]Проверочная  таблица'!DF16)/1000</f>
        <v>0</v>
      </c>
      <c r="GZ26" s="216">
        <f>('[4]Проверочная  таблица'!DL16+'[4]Проверочная  таблица'!DM16)/1000</f>
        <v>0</v>
      </c>
      <c r="HA26" s="217">
        <f t="shared" si="10"/>
        <v>0</v>
      </c>
      <c r="HB26" s="217"/>
      <c r="HC26" s="216">
        <f>('[4]Проверочная  таблица'!BD16+'[4]Проверочная  таблица'!BI16+'[4]Прочая  субсидия_МР  и  ГО'!AH11+'[4]Прочая  субсидия_БП'!Z11)/1000</f>
        <v>0</v>
      </c>
      <c r="HD26" s="216">
        <f>('[4]Проверочная  таблица'!BG16+'[4]Проверочная  таблица'!BK16+'[4]Прочая  субсидия_МР  и  ГО'!AI11+'[4]Прочая  субсидия_БП'!AA11)/1000</f>
        <v>0</v>
      </c>
      <c r="HE26" s="217">
        <f t="shared" si="52"/>
        <v>0</v>
      </c>
      <c r="HF26" s="217">
        <v>0</v>
      </c>
      <c r="HG26" s="216">
        <f>('[4]Прочая  субсидия_МР  и  ГО'!AJ11+'[4]Прочая  субсидия_БП'!AF11)/1000</f>
        <v>0</v>
      </c>
      <c r="HH26" s="216">
        <f>('[4]Прочая  субсидия_МР  и  ГО'!AK11+'[4]Прочая  субсидия_БП'!AG11)/1000</f>
        <v>0</v>
      </c>
      <c r="HI26" s="217">
        <f t="shared" si="53"/>
        <v>0</v>
      </c>
      <c r="HJ26" s="217">
        <v>0</v>
      </c>
      <c r="HK26" s="216">
        <f>('[4]Прочая  субсидия_МР  и  ГО'!AL11)/1000</f>
        <v>0</v>
      </c>
      <c r="HL26" s="216">
        <f>('[4]Прочая  субсидия_МР  и  ГО'!AM11)/1000</f>
        <v>0</v>
      </c>
      <c r="HM26" s="217">
        <f t="shared" si="54"/>
        <v>0</v>
      </c>
      <c r="HN26" s="217"/>
      <c r="HO26" s="216">
        <f>('[4]Прочая  субсидия_МР  и  ГО'!AN11+'[4]Прочая  субсидия_БП'!AL11)/1000</f>
        <v>0</v>
      </c>
      <c r="HP26" s="216">
        <f>('[4]Прочая  субсидия_МР  и  ГО'!AO11+'[4]Прочая  субсидия_БП'!AM11)/1000</f>
        <v>0</v>
      </c>
      <c r="HQ26" s="217">
        <f t="shared" si="55"/>
        <v>0</v>
      </c>
      <c r="HR26" s="217">
        <v>0</v>
      </c>
      <c r="HS26" s="216">
        <f>('[4]Прочая  субсидия_МР  и  ГО'!AP11+'[4]Прочая  субсидия_БП'!AR11)/1000</f>
        <v>0</v>
      </c>
      <c r="HT26" s="216">
        <f>('[4]Прочая  субсидия_МР  и  ГО'!AQ11+'[4]Прочая  субсидия_БП'!AS11)/1000</f>
        <v>0</v>
      </c>
      <c r="HU26" s="217">
        <f t="shared" si="56"/>
        <v>0</v>
      </c>
      <c r="HV26" s="217">
        <v>1413.6</v>
      </c>
      <c r="HW26" s="216">
        <f>'[4]Прочая  субсидия_МР  и  ГО'!AR11/1000</f>
        <v>1413.6</v>
      </c>
      <c r="HX26" s="216">
        <f>'[4]Прочая  субсидия_МР  и  ГО'!AS11/1000</f>
        <v>1413.6</v>
      </c>
      <c r="HY26" s="217">
        <f t="shared" si="57"/>
        <v>100</v>
      </c>
      <c r="HZ26" s="217">
        <v>2009.1287299999999</v>
      </c>
      <c r="IA26" s="216">
        <f>'[4]Прочая  субсидия_МР  и  ГО'!AT11/1000</f>
        <v>2281.5227799999998</v>
      </c>
      <c r="IB26" s="216">
        <f>'[4]Прочая  субсидия_МР  и  ГО'!AU11/1000</f>
        <v>2277.9527000000003</v>
      </c>
      <c r="IC26" s="217">
        <f t="shared" si="58"/>
        <v>99.843522053284104</v>
      </c>
      <c r="ID26" s="217">
        <v>469.63243</v>
      </c>
      <c r="IE26" s="216">
        <f>'[4]Прочая  субсидия_МР  и  ГО'!AV11/1000</f>
        <v>469.63243</v>
      </c>
      <c r="IF26" s="216">
        <f>'[4]Прочая  субсидия_МР  и  ГО'!AW11/1000</f>
        <v>469.63243</v>
      </c>
      <c r="IG26" s="217">
        <f t="shared" si="59"/>
        <v>100</v>
      </c>
      <c r="IH26" s="217"/>
      <c r="II26" s="216">
        <f>('[4]Проверочная  таблица'!RY16+'[4]Проверочная  таблица'!RZ16+'[4]Проверочная  таблица'!SE16+'[4]Проверочная  таблица'!SF16)/1000</f>
        <v>0</v>
      </c>
      <c r="IJ26" s="216">
        <f>('[4]Проверочная  таблица'!SB16+'[4]Проверочная  таблица'!SC16+'[4]Проверочная  таблица'!SH16+'[4]Проверочная  таблица'!SI16)/1000</f>
        <v>0</v>
      </c>
      <c r="IK26" s="217">
        <f t="shared" si="60"/>
        <v>0</v>
      </c>
      <c r="IL26" s="217">
        <v>1367.84</v>
      </c>
      <c r="IM26" s="216">
        <f>'[4]Прочая  субсидия_МР  и  ГО'!AX11/1000</f>
        <v>1432.4314199999999</v>
      </c>
      <c r="IN26" s="216">
        <f>'[4]Прочая  субсидия_МР  и  ГО'!AY11/1000</f>
        <v>580</v>
      </c>
      <c r="IO26" s="217">
        <f t="shared" si="61"/>
        <v>40.490594656182566</v>
      </c>
      <c r="IP26" s="217">
        <v>33.01</v>
      </c>
      <c r="IQ26" s="216">
        <f>('[4]Проверочная  таблица'!KU16+'[4]Проверочная  таблица'!KV16)/1000</f>
        <v>33.01</v>
      </c>
      <c r="IR26" s="216">
        <f>('[4]Проверочная  таблица'!KX16+'[4]Проверочная  таблица'!KY16)/1000</f>
        <v>33.01</v>
      </c>
      <c r="IS26" s="217">
        <f t="shared" si="62"/>
        <v>100</v>
      </c>
      <c r="IT26" s="217">
        <v>876.55107999999996</v>
      </c>
      <c r="IU26" s="216">
        <f>('[4]Прочая  субсидия_БП'!AX11+'[4]Прочая  субсидия_МР  и  ГО'!AZ11)/1000</f>
        <v>876.55107999999996</v>
      </c>
      <c r="IV26" s="216">
        <f>('[4]Прочая  субсидия_БП'!AY11+'[4]Прочая  субсидия_МР  и  ГО'!BA11)/1000</f>
        <v>776.18015000000003</v>
      </c>
      <c r="IW26" s="217">
        <f t="shared" si="63"/>
        <v>88.549334740423802</v>
      </c>
      <c r="IX26" s="217">
        <v>83.819929999999999</v>
      </c>
      <c r="IY26" s="216">
        <f>'[4]Прочая  субсидия_МР  и  ГО'!BB11/1000</f>
        <v>83.819929999999999</v>
      </c>
      <c r="IZ26" s="216">
        <f>'[4]Прочая  субсидия_МР  и  ГО'!BC11/1000</f>
        <v>83.819929999999999</v>
      </c>
      <c r="JA26" s="217">
        <f t="shared" si="64"/>
        <v>100</v>
      </c>
      <c r="JB26" s="217">
        <v>0</v>
      </c>
      <c r="JC26" s="216">
        <f>('[4]Прочая  субсидия_МР  и  ГО'!BD11+'[4]Прочая  субсидия_БП'!BE11)/1000</f>
        <v>0</v>
      </c>
      <c r="JD26" s="216">
        <f>('[4]Прочая  субсидия_МР  и  ГО'!BE11+'[4]Прочая  субсидия_БП'!BF11)/1000</f>
        <v>0</v>
      </c>
      <c r="JE26" s="217">
        <f t="shared" si="65"/>
        <v>0</v>
      </c>
      <c r="JF26" s="217">
        <v>0</v>
      </c>
      <c r="JG26" s="216">
        <f>('[4]Проверочная  таблица'!FG16+'[4]Проверочная  таблица'!FH16+'[4]Проверочная  таблица'!FM16+'[4]Проверочная  таблица'!FN16)/1000</f>
        <v>0</v>
      </c>
      <c r="JH26" s="216">
        <f>('[4]Проверочная  таблица'!FJ16+'[4]Проверочная  таблица'!FK16+'[4]Проверочная  таблица'!FP16+'[4]Проверочная  таблица'!FQ16)/1000</f>
        <v>0</v>
      </c>
      <c r="JI26" s="217">
        <f t="shared" si="66"/>
        <v>0</v>
      </c>
      <c r="JJ26" s="217">
        <v>0</v>
      </c>
      <c r="JK26" s="216">
        <f>('[4]Прочая  субсидия_МР  и  ГО'!BF11+'[4]Прочая  субсидия_БП'!BK11)/1000</f>
        <v>0</v>
      </c>
      <c r="JL26" s="216">
        <f>('[4]Прочая  субсидия_МР  и  ГО'!BG11+'[4]Прочая  субсидия_БП'!BL11)/1000</f>
        <v>0</v>
      </c>
      <c r="JM26" s="217">
        <f t="shared" si="67"/>
        <v>0</v>
      </c>
    </row>
    <row r="27" spans="1:273" s="181" customFormat="1" ht="21.75" customHeight="1" thickBot="1" x14ac:dyDescent="0.3">
      <c r="A27" s="220" t="s">
        <v>26</v>
      </c>
      <c r="B27" s="221">
        <f t="shared" si="11"/>
        <v>81603.769140000004</v>
      </c>
      <c r="C27" s="221">
        <f t="shared" si="11"/>
        <v>115426.93866</v>
      </c>
      <c r="D27" s="221">
        <f t="shared" si="11"/>
        <v>98743.342310000022</v>
      </c>
      <c r="E27" s="213" t="e">
        <f>M27+Q27+#REF!+#REF!+#REF!+U27+Y27+AG27+#REF!+#REF!+AO27+BA27+HY27+BI27+BM27+AS27+BQ27+#REF!+BY27+#REF!+CG27+#REF!+#REF!+CC27+#REF!+#REF!+CK27+#REF!+#REF!+CS27+#REF!+CW27+DA27+DE27+DI27+#REF!+#REF!+DM27+DY27+EG27+EK27+EW27+FA27+#REF!+FI27+FQ27+FU27+GC27+GG27+GK27+GO27+GS27+GW27+HA27+#REF!+HE27+HI27+HM27+#REF!+HU27+IC27+IG27+IK27+IW27+JA27+JI27+JM27</f>
        <v>#REF!</v>
      </c>
      <c r="F27" s="214" t="e">
        <f>O27+#REF!+#REF!+#REF!+S27+W27+AE27+#REF!+#REF!+AM27+AY27+HW27+BG27+BK27+AQ27+BO27+#REF!+BW27+#REF!+CE27+#REF!+#REF!+CA27+#REF!+#REF!+CI27+#REF!+#REF!+CQ27+#REF!+CU27+CY27+DC27+DG27+#REF!+#REF!+DK27+DW27+EE27+EI27+EU27+EY27+#REF!+FG27+FO27+FS27+GA27+GE27+GI27+GM27+GQ27+GU27+GY27+#REF!+HC27+HG27+HK27+#REF!+HS27+IA27+IE27+II27+IU27+IY27+JG27+JK27+JC27</f>
        <v>#REF!</v>
      </c>
      <c r="G27" s="214" t="e">
        <f>P27+#REF!+#REF!+#REF!+T27+X27+AF27+#REF!+#REF!+AN27+AZ27+HX27+BH27+BL27+AR27+BP27+#REF!+BX27+#REF!+CF27+#REF!+#REF!+CB27+#REF!+#REF!+CJ27+#REF!+#REF!+CR27+#REF!+CV27+CZ27+DD27+DH27+#REF!+#REF!+DL27+DX27+EF27+EJ27+EV27+EZ27+#REF!+FH27+FP27+FT27+GB27+GF27+GJ27+GN27+GR27+GV27+GZ27+#REF!+HD27+HH27+HL27+#REF!+HT27+IB27+IF27+IJ27+IV27+IZ27+JH27+JL27+JD27</f>
        <v>#REF!</v>
      </c>
      <c r="H27" s="214" t="e">
        <f>Q27+#REF!+#REF!+#REF!+U27+Y27+AG27+#REF!+#REF!+AO27+BA27+HY27+BI27+BM27+AS27+BQ27+#REF!+BY27+#REF!+CG27+#REF!+#REF!+CC27+#REF!+#REF!+CK27+#REF!+#REF!+CS27+#REF!+CW27+DA27+DE27+DI27+#REF!+#REF!+DM27+DY27+EG27+EK27+EW27+FA27+#REF!+FI27+FQ27+FU27+GC27+GG27+GK27+GO27+GS27+GW27+HA27+#REF!+HE27+HI27+HM27+#REF!+HU27+IC27+IG27+IK27+IW27+JA27+JI27+JM27+#REF!</f>
        <v>#REF!</v>
      </c>
      <c r="I27" s="215">
        <f t="shared" si="0"/>
        <v>85.546184847591817</v>
      </c>
      <c r="J27" s="217">
        <v>0</v>
      </c>
      <c r="K27" s="216">
        <f>'[4]Проверочная  таблица'!DY27/1000</f>
        <v>0</v>
      </c>
      <c r="L27" s="216">
        <f>'[4]Проверочная  таблица'!EC27/1000</f>
        <v>0</v>
      </c>
      <c r="M27" s="217">
        <f t="shared" si="12"/>
        <v>0</v>
      </c>
      <c r="N27" s="217">
        <v>0</v>
      </c>
      <c r="O27" s="218">
        <f>'[4]Проверочная  таблица'!DZ27/1000</f>
        <v>0</v>
      </c>
      <c r="P27" s="216">
        <f>'[4]Проверочная  таблица'!ED27/1000</f>
        <v>0</v>
      </c>
      <c r="Q27" s="217">
        <f t="shared" si="13"/>
        <v>0</v>
      </c>
      <c r="R27" s="217"/>
      <c r="S27" s="216">
        <f>'[4]Проверочная  таблица'!SZ27/1000</f>
        <v>0</v>
      </c>
      <c r="T27" s="216">
        <f>'[4]Проверочная  таблица'!TC27/1000</f>
        <v>0</v>
      </c>
      <c r="U27" s="217">
        <f t="shared" si="1"/>
        <v>0</v>
      </c>
      <c r="V27" s="217">
        <v>220.68481</v>
      </c>
      <c r="W27" s="216">
        <f>('[4]Прочая  субсидия_МР  и  ГО'!F22)/1000</f>
        <v>220.68481</v>
      </c>
      <c r="X27" s="216">
        <f>('[4]Прочая  субсидия_МР  и  ГО'!G22)/1000</f>
        <v>220.68481</v>
      </c>
      <c r="Y27" s="217">
        <f t="shared" si="14"/>
        <v>100</v>
      </c>
      <c r="Z27" s="217">
        <v>0</v>
      </c>
      <c r="AA27" s="216">
        <f>'[4]Прочая  субсидия_МР  и  ГО'!H22/1000</f>
        <v>0</v>
      </c>
      <c r="AB27" s="216">
        <f>'[4]Прочая  субсидия_МР  и  ГО'!I22/1000</f>
        <v>0</v>
      </c>
      <c r="AC27" s="217">
        <f t="shared" si="15"/>
        <v>0</v>
      </c>
      <c r="AD27" s="217">
        <v>0</v>
      </c>
      <c r="AE27" s="216">
        <f>('[4]Проверочная  таблица'!ET27+'[4]Проверочная  таблица'!EU27)/1000</f>
        <v>0</v>
      </c>
      <c r="AF27" s="216">
        <f>('[4]Проверочная  таблица'!EX27+'[4]Проверочная  таблица'!EY27)/1000</f>
        <v>0</v>
      </c>
      <c r="AG27" s="217">
        <f t="shared" si="16"/>
        <v>0</v>
      </c>
      <c r="AH27" s="217">
        <v>0</v>
      </c>
      <c r="AI27" s="216">
        <f>'[4]Проверочная  таблица'!ES27/1000</f>
        <v>0</v>
      </c>
      <c r="AJ27" s="216">
        <f>'[4]Проверочная  таблица'!EW27/1000</f>
        <v>0</v>
      </c>
      <c r="AK27" s="217">
        <f t="shared" si="17"/>
        <v>0</v>
      </c>
      <c r="AL27" s="217">
        <v>0</v>
      </c>
      <c r="AM27" s="216">
        <f>'[4]Проверочная  таблица'!EF27/1000</f>
        <v>0</v>
      </c>
      <c r="AN27" s="216">
        <f>'[4]Проверочная  таблица'!EI27/1000</f>
        <v>0</v>
      </c>
      <c r="AO27" s="217">
        <f t="shared" si="18"/>
        <v>0</v>
      </c>
      <c r="AP27" s="217">
        <v>0</v>
      </c>
      <c r="AQ27" s="216">
        <f>'[4]Прочая  субсидия_МР  и  ГО'!J22/1000</f>
        <v>0</v>
      </c>
      <c r="AR27" s="216">
        <f>'[4]Прочая  субсидия_МР  и  ГО'!K22/1000</f>
        <v>0</v>
      </c>
      <c r="AS27" s="217">
        <f t="shared" si="2"/>
        <v>0</v>
      </c>
      <c r="AT27" s="217"/>
      <c r="AU27" s="216">
        <f>'[4]Прочая  субсидия_МР  и  ГО'!L22/1000</f>
        <v>0</v>
      </c>
      <c r="AV27" s="216">
        <f>'[4]Прочая  субсидия_МР  и  ГО'!M22/1000</f>
        <v>0</v>
      </c>
      <c r="AW27" s="217">
        <f t="shared" si="3"/>
        <v>0</v>
      </c>
      <c r="AX27" s="217">
        <v>0</v>
      </c>
      <c r="AY27" s="216">
        <f>'[1]Исполнение  по  субсидии'!AM27</f>
        <v>0</v>
      </c>
      <c r="AZ27" s="216">
        <f>'[1]Исполнение  по  субсидии'!AN27</f>
        <v>0</v>
      </c>
      <c r="BA27" s="217">
        <f t="shared" si="4"/>
        <v>0</v>
      </c>
      <c r="BB27" s="217">
        <v>0</v>
      </c>
      <c r="BC27" s="216">
        <f>'[4]Проверочная  таблица'!SO27/1000</f>
        <v>0</v>
      </c>
      <c r="BD27" s="216">
        <f>'[4]Проверочная  таблица'!SU27/1000</f>
        <v>0</v>
      </c>
      <c r="BE27" s="217">
        <f t="shared" si="5"/>
        <v>0</v>
      </c>
      <c r="BF27" s="217">
        <v>1833.0504099999998</v>
      </c>
      <c r="BG27" s="216">
        <f>'[4]Прочая  субсидия_МР  и  ГО'!N22/1000</f>
        <v>1833.0504099999998</v>
      </c>
      <c r="BH27" s="216">
        <f>'[4]Прочая  субсидия_МР  и  ГО'!O22/1000</f>
        <v>1833.0504099999998</v>
      </c>
      <c r="BI27" s="217">
        <f t="shared" si="19"/>
        <v>100</v>
      </c>
      <c r="BJ27" s="217">
        <v>0</v>
      </c>
      <c r="BK27" s="216">
        <f>'[4]Прочая  субсидия_МР  и  ГО'!P22/1000</f>
        <v>0</v>
      </c>
      <c r="BL27" s="216">
        <f>'[4]Прочая  субсидия_МР  и  ГО'!Q22/1000</f>
        <v>0</v>
      </c>
      <c r="BM27" s="217">
        <f t="shared" si="6"/>
        <v>0</v>
      </c>
      <c r="BN27" s="217">
        <v>103.08585000000001</v>
      </c>
      <c r="BO27" s="216">
        <f>'[4]Прочая  субсидия_МР  и  ГО'!R22/1000</f>
        <v>103.08585000000001</v>
      </c>
      <c r="BP27" s="216">
        <f>'[4]Прочая  субсидия_МР  и  ГО'!S22/1000</f>
        <v>103.08585000000001</v>
      </c>
      <c r="BQ27" s="217">
        <f t="shared" si="20"/>
        <v>100</v>
      </c>
      <c r="BR27" s="217"/>
      <c r="BS27" s="216">
        <f>'[4]Проверочная  таблица'!JJ27/1000</f>
        <v>0</v>
      </c>
      <c r="BT27" s="216">
        <f>'[4]Проверочная  таблица'!JM27/1000</f>
        <v>0</v>
      </c>
      <c r="BU27" s="217">
        <f t="shared" si="7"/>
        <v>0</v>
      </c>
      <c r="BV27" s="217">
        <v>0</v>
      </c>
      <c r="BW27" s="216">
        <f>('[4]Проверочная  таблица'!LT27+'[4]Проверочная  таблица'!LU27+'[4]Проверочная  таблица'!LL27+'[4]Проверочная  таблица'!LM27)/1000</f>
        <v>0</v>
      </c>
      <c r="BX27" s="216">
        <f>('[4]Проверочная  таблица'!LP27+'[4]Проверочная  таблица'!LQ27+'[4]Проверочная  таблица'!LX27+'[4]Проверочная  таблица'!LY27)/1000</f>
        <v>0</v>
      </c>
      <c r="BY27" s="217">
        <f t="shared" si="8"/>
        <v>0</v>
      </c>
      <c r="BZ27" s="217">
        <v>0</v>
      </c>
      <c r="CA27" s="216">
        <f>('[4]Проверочная  таблица'!MS27+'[4]Проверочная  таблица'!MT27)/1000</f>
        <v>0</v>
      </c>
      <c r="CB27" s="216">
        <f>('[4]Проверочная  таблица'!NA27+'[4]Проверочная  таблица'!NB27)/1000</f>
        <v>0</v>
      </c>
      <c r="CC27" s="217">
        <f t="shared" si="21"/>
        <v>0</v>
      </c>
      <c r="CD27" s="217">
        <v>0</v>
      </c>
      <c r="CE27" s="216">
        <f>'[4]Проверочная  таблица'!QN27/1000</f>
        <v>0</v>
      </c>
      <c r="CF27" s="216">
        <f>'[4]Проверочная  таблица'!QQ27/1000</f>
        <v>0</v>
      </c>
      <c r="CG27" s="217">
        <f t="shared" si="22"/>
        <v>0</v>
      </c>
      <c r="CH27" s="217">
        <v>13.913040000000001</v>
      </c>
      <c r="CI27" s="216">
        <f>('[4]Прочая  субсидия_МР  и  ГО'!T22+'[4]Прочая  субсидия_БП'!H22)/1000</f>
        <v>13.913040000000001</v>
      </c>
      <c r="CJ27" s="216">
        <f>('[4]Прочая  субсидия_МР  и  ГО'!U22+'[4]Прочая  субсидия_БП'!I22)/1000</f>
        <v>13.913040000000001</v>
      </c>
      <c r="CK27" s="217">
        <f t="shared" si="23"/>
        <v>100</v>
      </c>
      <c r="CL27" s="217"/>
      <c r="CM27" s="216">
        <f>('[4]Проверочная  таблица'!IT27+'[4]Проверочная  таблица'!IZ27)/1000</f>
        <v>0</v>
      </c>
      <c r="CN27" s="216">
        <f>('[4]Проверочная  таблица'!IW27+'[4]Проверочная  таблица'!JC27)/1000</f>
        <v>0</v>
      </c>
      <c r="CO27" s="217">
        <f t="shared" si="24"/>
        <v>0</v>
      </c>
      <c r="CP27" s="217">
        <v>0</v>
      </c>
      <c r="CQ27" s="216">
        <f>('[4]Проверочная  таблица'!JP27)/1000</f>
        <v>0</v>
      </c>
      <c r="CR27" s="216">
        <f>('[4]Проверочная  таблица'!JS27)/1000</f>
        <v>0</v>
      </c>
      <c r="CS27" s="217">
        <f t="shared" si="9"/>
        <v>0</v>
      </c>
      <c r="CT27" s="217">
        <v>204.04742999999999</v>
      </c>
      <c r="CU27" s="216">
        <f>('[4]Проверочная  таблица'!MV27+'[4]Проверочная  таблица'!MW27+'[4]Проверочная  таблица'!NG27+'[4]Проверочная  таблица'!NH27)/1000</f>
        <v>204.04742999999999</v>
      </c>
      <c r="CV27" s="216">
        <f>('[4]Проверочная  таблица'!NJ27+'[4]Проверочная  таблица'!NK27+'[4]Проверочная  таблица'!ND27+'[4]Проверочная  таблица'!NE27)/1000</f>
        <v>204.04742999999999</v>
      </c>
      <c r="CW27" s="217">
        <f t="shared" si="25"/>
        <v>100</v>
      </c>
      <c r="CX27" s="217">
        <v>0</v>
      </c>
      <c r="CY27" s="216">
        <f>('[4]Проверочная  таблица'!HV27+'[4]Проверочная  таблица'!IB27)/1000</f>
        <v>0</v>
      </c>
      <c r="CZ27" s="216">
        <f>('[4]Проверочная  таблица'!HY27+'[4]Проверочная  таблица'!IE27)/1000</f>
        <v>0</v>
      </c>
      <c r="DA27" s="217">
        <f t="shared" si="26"/>
        <v>0</v>
      </c>
      <c r="DB27" s="217">
        <v>0</v>
      </c>
      <c r="DC27" s="216">
        <f>('[4]Проверочная  таблица'!OG27+'[4]Проверочная  таблица'!OH27+'[4]Проверочная  таблица'!OO27+'[4]Проверочная  таблица'!OP27)/1000</f>
        <v>0</v>
      </c>
      <c r="DD27" s="216">
        <f>('[4]Проверочная  таблица'!OK27+'[4]Проверочная  таблица'!OL27+'[4]Проверочная  таблица'!OS27+'[4]Проверочная  таблица'!OT27)/1000</f>
        <v>0</v>
      </c>
      <c r="DE27" s="217">
        <f t="shared" si="27"/>
        <v>0</v>
      </c>
      <c r="DF27" s="217">
        <v>5000</v>
      </c>
      <c r="DG27" s="216">
        <f>('[4]Проверочная  таблица'!OI27+'[4]Проверочная  таблица'!OQ27)/1000</f>
        <v>5000</v>
      </c>
      <c r="DH27" s="216">
        <f>('[4]Проверочная  таблица'!OM27+'[4]Проверочная  таблица'!OU27)/1000</f>
        <v>5000</v>
      </c>
      <c r="DI27" s="217">
        <f t="shared" si="28"/>
        <v>100</v>
      </c>
      <c r="DJ27" s="217">
        <v>0</v>
      </c>
      <c r="DK27" s="216">
        <f>'[4]Проверочная  таблица'!EZ27/1000</f>
        <v>0</v>
      </c>
      <c r="DL27" s="216">
        <f>'[4]Проверочная  таблица'!FC27/1000</f>
        <v>0</v>
      </c>
      <c r="DM27" s="217">
        <f t="shared" si="29"/>
        <v>0</v>
      </c>
      <c r="DN27" s="217"/>
      <c r="DO27" s="216">
        <f>'[4]Проверочная  таблица'!CG27/1000</f>
        <v>0</v>
      </c>
      <c r="DP27" s="216">
        <f>'[4]Проверочная  таблица'!CJ27/1000</f>
        <v>0</v>
      </c>
      <c r="DQ27" s="217">
        <f t="shared" si="30"/>
        <v>0</v>
      </c>
      <c r="DR27" s="217"/>
      <c r="DS27" s="216">
        <f>'[4]Проверочная  таблица'!CH27/1000</f>
        <v>0</v>
      </c>
      <c r="DT27" s="216">
        <f>'[4]Проверочная  таблица'!CK27/1000</f>
        <v>0</v>
      </c>
      <c r="DU27" s="217">
        <f t="shared" si="31"/>
        <v>0</v>
      </c>
      <c r="DV27" s="217"/>
      <c r="DW27" s="216">
        <f>'[4]Проверочная  таблица'!CU27/1000</f>
        <v>0</v>
      </c>
      <c r="DX27" s="216">
        <f>'[4]Проверочная  таблица'!CX27/1000</f>
        <v>0</v>
      </c>
      <c r="DY27" s="217">
        <f t="shared" si="32"/>
        <v>0</v>
      </c>
      <c r="DZ27" s="217"/>
      <c r="EA27" s="216">
        <f>'[4]Проверочная  таблица'!CV27/1000</f>
        <v>0</v>
      </c>
      <c r="EB27" s="216">
        <f>'[4]Проверочная  таблица'!CY27/1000</f>
        <v>0</v>
      </c>
      <c r="EC27" s="217">
        <f t="shared" si="33"/>
        <v>0</v>
      </c>
      <c r="ED27" s="217">
        <v>0</v>
      </c>
      <c r="EE27" s="216">
        <f>'[4]Прочая  субсидия_МР  и  ГО'!V22/1000</f>
        <v>0</v>
      </c>
      <c r="EF27" s="216">
        <f>'[4]Прочая  субсидия_МР  и  ГО'!W22/1000</f>
        <v>0</v>
      </c>
      <c r="EG27" s="217">
        <f t="shared" si="34"/>
        <v>0</v>
      </c>
      <c r="EH27" s="217">
        <v>15913.4984</v>
      </c>
      <c r="EI27" s="216">
        <f>'[4]Проверочная  таблица'!BC27/1000</f>
        <v>31928.425460000002</v>
      </c>
      <c r="EJ27" s="216">
        <f>'[4]Проверочная  таблица'!BF27/1000</f>
        <v>15365.901900000001</v>
      </c>
      <c r="EK27" s="217">
        <f t="shared" si="35"/>
        <v>48.12608726744272</v>
      </c>
      <c r="EL27" s="217"/>
      <c r="EM27" s="216">
        <f>'[4]Прочая  субсидия_МР  и  ГО'!X22/1000</f>
        <v>0</v>
      </c>
      <c r="EN27" s="216">
        <f>'[4]Прочая  субсидия_МР  и  ГО'!Y22/1000</f>
        <v>0</v>
      </c>
      <c r="EO27" s="217">
        <f t="shared" si="36"/>
        <v>0</v>
      </c>
      <c r="EP27" s="217"/>
      <c r="EQ27" s="216">
        <f>'[4]Прочая  субсидия_МР  и  ГО'!Z22/1000</f>
        <v>0</v>
      </c>
      <c r="ER27" s="216">
        <f>'[4]Прочая  субсидия_МР  и  ГО'!AA22/1000</f>
        <v>0</v>
      </c>
      <c r="ES27" s="217">
        <f t="shared" si="37"/>
        <v>0</v>
      </c>
      <c r="ET27" s="217">
        <v>27324</v>
      </c>
      <c r="EU27" s="216">
        <f>'[4]Прочая  субсидия_МР  и  ГО'!AB22/1000</f>
        <v>31138.820609999999</v>
      </c>
      <c r="EV27" s="216">
        <f>'[4]Прочая  субсидия_МР  и  ГО'!AC22/1000</f>
        <v>31138.820609999999</v>
      </c>
      <c r="EW27" s="217">
        <f t="shared" si="38"/>
        <v>100</v>
      </c>
      <c r="EX27" s="217">
        <v>0</v>
      </c>
      <c r="EY27" s="216">
        <f>('[4]Проверочная  таблица'!TU27+'[4]Проверочная  таблица'!TV27+'[4]Проверочная  таблица'!TG27+'[4]Проверочная  таблица'!TH27)/1000</f>
        <v>0</v>
      </c>
      <c r="EZ27" s="216">
        <f>('[4]Проверочная  таблица'!UB27+'[4]Проверочная  таблица'!UC27+'[4]Проверочная  таблица'!TN27+'[4]Проверочная  таблица'!TO27)/1000</f>
        <v>0</v>
      </c>
      <c r="FA27" s="217">
        <f t="shared" si="39"/>
        <v>0</v>
      </c>
      <c r="FB27" s="217"/>
      <c r="FC27" s="216">
        <f>('[4]Проверочная  таблица'!TI27+'[4]Проверочная  таблица'!TJ27+'[4]Проверочная  таблица'!TW27+'[4]Проверочная  таблица'!TX27)/1000</f>
        <v>0</v>
      </c>
      <c r="FD27" s="216">
        <f>('[4]Проверочная  таблица'!UD27+'[4]Проверочная  таблица'!UE27+'[4]Проверочная  таблица'!TP27+'[4]Проверочная  таблица'!TQ27)/1000</f>
        <v>0</v>
      </c>
      <c r="FE27" s="217">
        <f t="shared" si="40"/>
        <v>0</v>
      </c>
      <c r="FF27" s="217">
        <v>0</v>
      </c>
      <c r="FG27" s="216">
        <f>('[4]Проверочная  таблица'!PW27+'[4]Проверочная  таблица'!PX27+'[4]Проверочная  таблица'!PM27+'[4]Проверочная  таблица'!PN27)/1000</f>
        <v>0</v>
      </c>
      <c r="FH27" s="216">
        <f>('[4]Проверочная  таблица'!PZ27+'[4]Проверочная  таблица'!QA27+'[4]Проверочная  таблица'!PR27+'[4]Проверочная  таблица'!PS27)/1000</f>
        <v>0</v>
      </c>
      <c r="FI27" s="217">
        <f t="shared" si="41"/>
        <v>0</v>
      </c>
      <c r="FJ27" s="217"/>
      <c r="FK27" s="216">
        <f>('[4]Проверочная  таблица'!GJ27+'[4]Проверочная  таблица'!GP27)/1000</f>
        <v>0</v>
      </c>
      <c r="FL27" s="216">
        <f>('[4]Проверочная  таблица'!GM27+'[4]Проверочная  таблица'!GS27)/1000</f>
        <v>0</v>
      </c>
      <c r="FM27" s="217">
        <f t="shared" si="42"/>
        <v>0</v>
      </c>
      <c r="FN27" s="217">
        <v>0</v>
      </c>
      <c r="FO27" s="216">
        <f>('[4]Проверочная  таблица'!TY27+'[4]Проверочная  таблица'!TZ27+'[4]Проверочная  таблица'!TK27+'[4]Проверочная  таблица'!TL27)/1000</f>
        <v>0</v>
      </c>
      <c r="FP27" s="216">
        <f>('[4]Проверочная  таблица'!UF27+'[4]Проверочная  таблица'!UG27+'[4]Проверочная  таблица'!TR27+'[4]Проверочная  таблица'!TS27)/1000</f>
        <v>0</v>
      </c>
      <c r="FQ27" s="217">
        <f t="shared" si="43"/>
        <v>0</v>
      </c>
      <c r="FR27" s="217">
        <v>0</v>
      </c>
      <c r="FS27" s="216">
        <f>('[4]Проверочная  таблица'!HA27+'[4]Проверочная  таблица'!HB27)/1000</f>
        <v>0</v>
      </c>
      <c r="FT27" s="216">
        <f>('[4]Проверочная  таблица'!HE27+'[4]Проверочная  таблица'!HF27)/1000</f>
        <v>0</v>
      </c>
      <c r="FU27" s="217">
        <f t="shared" si="44"/>
        <v>0</v>
      </c>
      <c r="FV27" s="217">
        <v>0</v>
      </c>
      <c r="FW27" s="216">
        <f>('[4]Проверочная  таблица'!HC27+'[4]Проверочная  таблица'!HI27)/1000</f>
        <v>0</v>
      </c>
      <c r="FX27" s="216">
        <f>('[4]Проверочная  таблица'!HG27+'[4]Проверочная  таблица'!HK27)/1000</f>
        <v>0</v>
      </c>
      <c r="FY27" s="217">
        <f t="shared" si="45"/>
        <v>0</v>
      </c>
      <c r="FZ27" s="217">
        <v>0</v>
      </c>
      <c r="GA27" s="216">
        <f>'[4]Проверочная  таблица'!HP27/1000</f>
        <v>0</v>
      </c>
      <c r="GB27" s="216">
        <f>'[4]Проверочная  таблица'!HS27/1000</f>
        <v>0</v>
      </c>
      <c r="GC27" s="217">
        <f t="shared" si="46"/>
        <v>0</v>
      </c>
      <c r="GD27" s="217">
        <v>0</v>
      </c>
      <c r="GE27" s="216">
        <f>('[4]Проверочная  таблица'!BM27+'[4]Проверочная  таблица'!BQ27)/1000</f>
        <v>0</v>
      </c>
      <c r="GF27" s="216">
        <f>('[4]Проверочная  таблица'!BO27+'[4]Проверочная  таблица'!BS27)/1000</f>
        <v>0</v>
      </c>
      <c r="GG27" s="217">
        <f t="shared" si="47"/>
        <v>0</v>
      </c>
      <c r="GH27" s="217">
        <v>24746.050729999999</v>
      </c>
      <c r="GI27" s="216">
        <f>('[4]Прочая  субсидия_МР  и  ГО'!AD22+'[4]Прочая  субсидия_БП'!N22)/1000</f>
        <v>35700.154090000004</v>
      </c>
      <c r="GJ27" s="216">
        <f>('[4]Прочая  субсидия_МР  и  ГО'!AE22+'[4]Прочая  субсидия_БП'!O22)/1000</f>
        <v>35585.232790000002</v>
      </c>
      <c r="GK27" s="217">
        <f t="shared" si="48"/>
        <v>99.678092986068663</v>
      </c>
      <c r="GL27" s="217">
        <v>0</v>
      </c>
      <c r="GM27" s="216">
        <f>('[4]Прочая  субсидия_МР  и  ГО'!AF22)/1000</f>
        <v>0</v>
      </c>
      <c r="GN27" s="216">
        <f>('[4]Прочая  субсидия_МР  и  ГО'!AG22)/1000</f>
        <v>0</v>
      </c>
      <c r="GO27" s="217">
        <f t="shared" si="49"/>
        <v>0</v>
      </c>
      <c r="GP27" s="217"/>
      <c r="GQ27" s="216">
        <f>('[4]Проверочная  таблица'!DA27+'[4]Проверочная  таблица'!DB27)/1000</f>
        <v>0</v>
      </c>
      <c r="GR27" s="216">
        <f>('[4]Проверочная  таблица'!DH27+'[4]Проверочная  таблица'!DI27)/1000</f>
        <v>0</v>
      </c>
      <c r="GS27" s="217">
        <f t="shared" si="50"/>
        <v>0</v>
      </c>
      <c r="GT27" s="217">
        <v>0</v>
      </c>
      <c r="GU27" s="216">
        <f>('[4]Проверочная  таблица'!DC27+'[4]Проверочная  таблица'!DD27+'[4]Проверочная  таблица'!DO27+'[4]Проверочная  таблица'!DP27)/1000</f>
        <v>0</v>
      </c>
      <c r="GV27" s="216">
        <f>('[4]Проверочная  таблица'!DJ27+'[4]Проверочная  таблица'!DK27+'[4]Проверочная  таблица'!DR27+'[4]Проверочная  таблица'!DS27)/1000</f>
        <v>0</v>
      </c>
      <c r="GW27" s="217">
        <f t="shared" si="51"/>
        <v>0</v>
      </c>
      <c r="GX27" s="217">
        <v>0</v>
      </c>
      <c r="GY27" s="216">
        <f>('[4]Проверочная  таблица'!DE27+'[4]Проверочная  таблица'!DF27)/1000</f>
        <v>0</v>
      </c>
      <c r="GZ27" s="216">
        <f>('[4]Проверочная  таблица'!DL27+'[4]Проверочная  таблица'!DM27)/1000</f>
        <v>0</v>
      </c>
      <c r="HA27" s="217">
        <f t="shared" si="10"/>
        <v>0</v>
      </c>
      <c r="HB27" s="217"/>
      <c r="HC27" s="216">
        <f>('[4]Проверочная  таблица'!BD27+'[4]Проверочная  таблица'!BI27+'[4]Прочая  субсидия_МР  и  ГО'!AH22+'[4]Прочая  субсидия_БП'!Z22)/1000</f>
        <v>0</v>
      </c>
      <c r="HD27" s="216">
        <f>('[4]Проверочная  таблица'!BG27+'[4]Проверочная  таблица'!BK27+'[4]Прочая  субсидия_МР  и  ГО'!AI22+'[4]Прочая  субсидия_БП'!AA22)/1000</f>
        <v>0</v>
      </c>
      <c r="HE27" s="217">
        <f t="shared" si="52"/>
        <v>0</v>
      </c>
      <c r="HF27" s="217">
        <v>0</v>
      </c>
      <c r="HG27" s="216">
        <f>('[4]Прочая  субсидия_МР  и  ГО'!AJ22+'[4]Прочая  субсидия_БП'!AF22)/1000</f>
        <v>2056.5393300000001</v>
      </c>
      <c r="HH27" s="216">
        <f>('[4]Прочая  субсидия_МР  и  ГО'!AK22+'[4]Прочая  субсидия_БП'!AG22)/1000</f>
        <v>2056.5393300000001</v>
      </c>
      <c r="HI27" s="217">
        <f t="shared" si="53"/>
        <v>100</v>
      </c>
      <c r="HJ27" s="217">
        <v>0</v>
      </c>
      <c r="HK27" s="216">
        <f>('[4]Прочая  субсидия_МР  и  ГО'!AL22)/1000</f>
        <v>0</v>
      </c>
      <c r="HL27" s="216">
        <f>('[4]Прочая  субсидия_МР  и  ГО'!AM22)/1000</f>
        <v>0</v>
      </c>
      <c r="HM27" s="217">
        <f t="shared" si="54"/>
        <v>0</v>
      </c>
      <c r="HN27" s="217"/>
      <c r="HO27" s="216">
        <f>('[4]Прочая  субсидия_МР  и  ГО'!AN22+'[4]Прочая  субсидия_БП'!AL22)/1000</f>
        <v>0</v>
      </c>
      <c r="HP27" s="216">
        <f>('[4]Прочая  субсидия_МР  и  ГО'!AO22+'[4]Прочая  субсидия_БП'!AM22)/1000</f>
        <v>0</v>
      </c>
      <c r="HQ27" s="217">
        <f t="shared" si="55"/>
        <v>0</v>
      </c>
      <c r="HR27" s="217">
        <v>516.01517000000001</v>
      </c>
      <c r="HS27" s="216">
        <f>('[4]Прочая  субсидия_МР  и  ГО'!AP22+'[4]Прочая  субсидия_БП'!AR22)/1000</f>
        <v>1648.8437999999999</v>
      </c>
      <c r="HT27" s="216">
        <f>('[4]Прочая  субсидия_МР  и  ГО'!AQ22+'[4]Прочая  субсидия_БП'!AS22)/1000</f>
        <v>1642.8282899999999</v>
      </c>
      <c r="HU27" s="217">
        <f t="shared" si="56"/>
        <v>99.635167988623309</v>
      </c>
      <c r="HV27" s="217">
        <v>1469.2</v>
      </c>
      <c r="HW27" s="216">
        <f>'[4]Прочая  субсидия_МР  и  ГО'!AR22/1000</f>
        <v>1469.2</v>
      </c>
      <c r="HX27" s="216">
        <f>'[4]Прочая  субсидия_МР  и  ГО'!AS22/1000</f>
        <v>1469.2</v>
      </c>
      <c r="HY27" s="217">
        <f t="shared" si="57"/>
        <v>100</v>
      </c>
      <c r="HZ27" s="217">
        <v>662.24466000000007</v>
      </c>
      <c r="IA27" s="216">
        <f>'[4]Прочая  субсидия_МР  и  ГО'!AT22/1000</f>
        <v>512.19519000000003</v>
      </c>
      <c r="IB27" s="216">
        <f>'[4]Прочая  субсидия_МР  и  ГО'!AU22/1000</f>
        <v>512.19519000000003</v>
      </c>
      <c r="IC27" s="217">
        <f t="shared" si="58"/>
        <v>100</v>
      </c>
      <c r="ID27" s="217">
        <v>250.27643</v>
      </c>
      <c r="IE27" s="216">
        <f>'[4]Прочая  субсидия_МР  и  ГО'!AV22/1000</f>
        <v>250.27643</v>
      </c>
      <c r="IF27" s="216">
        <f>'[4]Прочая  субсидия_МР  и  ГО'!AW22/1000</f>
        <v>250.27643</v>
      </c>
      <c r="IG27" s="217">
        <f t="shared" si="59"/>
        <v>100</v>
      </c>
      <c r="IH27" s="217"/>
      <c r="II27" s="216">
        <f>('[4]Проверочная  таблица'!RY27+'[4]Проверочная  таблица'!RZ27+'[4]Проверочная  таблица'!SE27+'[4]Проверочная  таблица'!SF27)/1000</f>
        <v>0</v>
      </c>
      <c r="IJ27" s="216">
        <f>('[4]Проверочная  таблица'!SB27+'[4]Проверочная  таблица'!SC27+'[4]Проверочная  таблица'!SH27+'[4]Проверочная  таблица'!SI27)/1000</f>
        <v>0</v>
      </c>
      <c r="IK27" s="217">
        <f t="shared" si="60"/>
        <v>0</v>
      </c>
      <c r="IL27" s="217">
        <v>105.32</v>
      </c>
      <c r="IM27" s="216">
        <f>'[4]Прочая  субсидия_МР  и  ГО'!AX22/1000</f>
        <v>105.32</v>
      </c>
      <c r="IN27" s="216">
        <f>'[4]Прочая  субсидия_МР  и  ГО'!AY22/1000</f>
        <v>105.32</v>
      </c>
      <c r="IO27" s="217">
        <f t="shared" si="61"/>
        <v>100</v>
      </c>
      <c r="IP27" s="217">
        <v>143.59</v>
      </c>
      <c r="IQ27" s="216">
        <f>('[4]Проверочная  таблица'!KU27+'[4]Проверочная  таблица'!KV27)/1000</f>
        <v>143.59</v>
      </c>
      <c r="IR27" s="216">
        <f>('[4]Проверочная  таблица'!KX27+'[4]Проверочная  таблица'!KY27)/1000</f>
        <v>143.59</v>
      </c>
      <c r="IS27" s="217">
        <f t="shared" si="62"/>
        <v>100</v>
      </c>
      <c r="IT27" s="217">
        <v>539.71596</v>
      </c>
      <c r="IU27" s="216">
        <f>('[4]Прочая  субсидия_БП'!AX22+'[4]Прочая  субсидия_МР  и  ГО'!AZ22)/1000</f>
        <v>539.71596000000011</v>
      </c>
      <c r="IV27" s="216">
        <f>('[4]Прочая  субсидия_БП'!AY22+'[4]Прочая  субсидия_МР  и  ГО'!BA22)/1000</f>
        <v>539.71596</v>
      </c>
      <c r="IW27" s="217">
        <f t="shared" si="63"/>
        <v>99.999999999999972</v>
      </c>
      <c r="IX27" s="217">
        <v>87.872649999999993</v>
      </c>
      <c r="IY27" s="216">
        <f>'[4]Прочая  субсидия_МР  и  ГО'!BB22/1000</f>
        <v>87.872649999999993</v>
      </c>
      <c r="IZ27" s="216">
        <f>'[4]Прочая  субсидия_МР  и  ГО'!BC22/1000</f>
        <v>87.872649999999993</v>
      </c>
      <c r="JA27" s="217">
        <f t="shared" si="64"/>
        <v>100</v>
      </c>
      <c r="JB27" s="217">
        <v>0</v>
      </c>
      <c r="JC27" s="216">
        <f>('[4]Прочая  субсидия_МР  и  ГО'!BD22+'[4]Прочая  субсидия_БП'!BE22)/1000</f>
        <v>0</v>
      </c>
      <c r="JD27" s="216">
        <f>('[4]Прочая  субсидия_МР  и  ГО'!BE22+'[4]Прочая  субсидия_БП'!BF22)/1000</f>
        <v>0</v>
      </c>
      <c r="JE27" s="217">
        <f t="shared" si="65"/>
        <v>0</v>
      </c>
      <c r="JF27" s="217">
        <v>2384.6242599999996</v>
      </c>
      <c r="JG27" s="216">
        <f>('[4]Проверочная  таблица'!FG27+'[4]Проверочная  таблица'!FH27+'[4]Проверочная  таблица'!FM27+'[4]Проверочная  таблица'!FN27)/1000</f>
        <v>2384.6242599999996</v>
      </c>
      <c r="JH27" s="216">
        <f>('[4]Проверочная  таблица'!FJ27+'[4]Проверочная  таблица'!FK27+'[4]Проверочная  таблица'!FP27+'[4]Проверочная  таблица'!FQ27)/1000</f>
        <v>2384.4882799999996</v>
      </c>
      <c r="JI27" s="217">
        <f t="shared" si="66"/>
        <v>99.994297634127065</v>
      </c>
      <c r="JJ27" s="217">
        <v>86.579340000000002</v>
      </c>
      <c r="JK27" s="216">
        <f>('[4]Прочая  субсидия_МР  и  ГО'!BF22+'[4]Прочая  субсидия_БП'!BK22)/1000</f>
        <v>86.579340000000002</v>
      </c>
      <c r="JL27" s="216">
        <f>('[4]Прочая  субсидия_МР  и  ГО'!BG22+'[4]Прочая  субсидия_БП'!BL22)/1000</f>
        <v>86.579340000000002</v>
      </c>
      <c r="JM27" s="217">
        <f t="shared" si="67"/>
        <v>100</v>
      </c>
    </row>
    <row r="28" spans="1:273" s="181" customFormat="1" ht="21.75" customHeight="1" thickBot="1" x14ac:dyDescent="0.3">
      <c r="A28" s="220" t="s">
        <v>27</v>
      </c>
      <c r="B28" s="221">
        <f t="shared" si="11"/>
        <v>200455.00308000002</v>
      </c>
      <c r="C28" s="221">
        <f t="shared" si="11"/>
        <v>381953.76126000006</v>
      </c>
      <c r="D28" s="221">
        <f t="shared" si="11"/>
        <v>377624.30021000002</v>
      </c>
      <c r="E28" s="213" t="e">
        <f>M28+Q28+#REF!+#REF!+#REF!+U28+Y28+AG28+#REF!+#REF!+AO28+BA28+HY28+BI28+BM28+AS28+BQ28+#REF!+BY28+#REF!+CG28+#REF!+#REF!+CC28+#REF!+#REF!+CK28+#REF!+#REF!+CS28+#REF!+CW28+DA28+DE28+DI28+#REF!+#REF!+DM28+DY28+EG28+EK28+EW28+FA28+#REF!+FI28+FQ28+FU28+GC28+GG28+GK28+GO28+GS28+GW28+HA28+#REF!+HE28+HI28+HM28+#REF!+HU28+IC28+IG28+IK28+IW28+JA28+JI28+JM28</f>
        <v>#REF!</v>
      </c>
      <c r="F28" s="214" t="e">
        <f>O28+#REF!+#REF!+#REF!+S28+W28+AE28+#REF!+#REF!+AM28+AY28+HW28+BG28+BK28+AQ28+BO28+#REF!+BW28+#REF!+CE28+#REF!+#REF!+CA28+#REF!+#REF!+CI28+#REF!+#REF!+CQ28+#REF!+CU28+CY28+DC28+DG28+#REF!+#REF!+DK28+DW28+EE28+EI28+EU28+EY28+#REF!+FG28+FO28+FS28+GA28+GE28+GI28+GM28+GQ28+GU28+GY28+#REF!+HC28+HG28+HK28+#REF!+HS28+IA28+IE28+II28+IU28+IY28+JG28+JK28+JC28</f>
        <v>#REF!</v>
      </c>
      <c r="G28" s="214" t="e">
        <f>P28+#REF!+#REF!+#REF!+T28+X28+AF28+#REF!+#REF!+AN28+AZ28+HX28+BH28+BL28+AR28+BP28+#REF!+BX28+#REF!+CF28+#REF!+#REF!+CB28+#REF!+#REF!+CJ28+#REF!+#REF!+CR28+#REF!+CV28+CZ28+DD28+DH28+#REF!+#REF!+DL28+DX28+EF28+EJ28+EV28+EZ28+#REF!+FH28+FP28+FT28+GB28+GF28+GJ28+GN28+GR28+GV28+GZ28+#REF!+HD28+HH28+HL28+#REF!+HT28+IB28+IF28+IJ28+IV28+IZ28+JH28+JL28+JD28</f>
        <v>#REF!</v>
      </c>
      <c r="H28" s="214" t="e">
        <f>Q28+#REF!+#REF!+#REF!+U28+Y28+AG28+#REF!+#REF!+AO28+BA28+HY28+BI28+BM28+AS28+BQ28+#REF!+BY28+#REF!+CG28+#REF!+#REF!+CC28+#REF!+#REF!+CK28+#REF!+#REF!+CS28+#REF!+CW28+DA28+DE28+DI28+#REF!+#REF!+DM28+DY28+EG28+EK28+EW28+FA28+#REF!+FI28+FQ28+FU28+GC28+GG28+GK28+GO28+GS28+GW28+HA28+#REF!+HE28+HI28+HM28+#REF!+HU28+IC28+IG28+IK28+IW28+JA28+JI28+JM28+#REF!</f>
        <v>#REF!</v>
      </c>
      <c r="I28" s="215">
        <f t="shared" si="0"/>
        <v>98.866496029331429</v>
      </c>
      <c r="J28" s="217">
        <v>0</v>
      </c>
      <c r="K28" s="216">
        <f>'[4]Проверочная  таблица'!DY28/1000</f>
        <v>0</v>
      </c>
      <c r="L28" s="216">
        <f>'[4]Проверочная  таблица'!EC28/1000</f>
        <v>0</v>
      </c>
      <c r="M28" s="217">
        <f t="shared" si="12"/>
        <v>0</v>
      </c>
      <c r="N28" s="217">
        <v>1700</v>
      </c>
      <c r="O28" s="218">
        <f>'[4]Проверочная  таблица'!DZ28/1000</f>
        <v>1700</v>
      </c>
      <c r="P28" s="216">
        <f>'[4]Проверочная  таблица'!ED28/1000</f>
        <v>1700</v>
      </c>
      <c r="Q28" s="217">
        <f t="shared" si="13"/>
        <v>100</v>
      </c>
      <c r="R28" s="217"/>
      <c r="S28" s="216">
        <f>'[4]Проверочная  таблица'!SZ28/1000</f>
        <v>0</v>
      </c>
      <c r="T28" s="216">
        <f>'[4]Проверочная  таблица'!TC28/1000</f>
        <v>0</v>
      </c>
      <c r="U28" s="217">
        <f t="shared" si="1"/>
        <v>0</v>
      </c>
      <c r="V28" s="217">
        <v>217.78107</v>
      </c>
      <c r="W28" s="216">
        <f>('[4]Прочая  субсидия_МР  и  ГО'!F23)/1000</f>
        <v>217.78107</v>
      </c>
      <c r="X28" s="216">
        <f>('[4]Прочая  субсидия_МР  и  ГО'!G23)/1000</f>
        <v>217.78107</v>
      </c>
      <c r="Y28" s="217">
        <f t="shared" si="14"/>
        <v>100</v>
      </c>
      <c r="Z28" s="217">
        <v>0</v>
      </c>
      <c r="AA28" s="216">
        <f>'[4]Прочая  субсидия_МР  и  ГО'!H23/1000</f>
        <v>0</v>
      </c>
      <c r="AB28" s="216">
        <f>'[4]Прочая  субсидия_МР  и  ГО'!I23/1000</f>
        <v>0</v>
      </c>
      <c r="AC28" s="217">
        <f t="shared" si="15"/>
        <v>0</v>
      </c>
      <c r="AD28" s="217">
        <v>0</v>
      </c>
      <c r="AE28" s="216">
        <f>('[4]Проверочная  таблица'!ET28+'[4]Проверочная  таблица'!EU28)/1000</f>
        <v>0</v>
      </c>
      <c r="AF28" s="216">
        <f>('[4]Проверочная  таблица'!EX28+'[4]Проверочная  таблица'!EY28)/1000</f>
        <v>0</v>
      </c>
      <c r="AG28" s="217">
        <f t="shared" si="16"/>
        <v>0</v>
      </c>
      <c r="AH28" s="217">
        <v>0</v>
      </c>
      <c r="AI28" s="216">
        <f>'[4]Проверочная  таблица'!ES28/1000</f>
        <v>0</v>
      </c>
      <c r="AJ28" s="216">
        <f>'[4]Проверочная  таблица'!EW28/1000</f>
        <v>0</v>
      </c>
      <c r="AK28" s="217">
        <f t="shared" si="17"/>
        <v>0</v>
      </c>
      <c r="AL28" s="217">
        <v>0</v>
      </c>
      <c r="AM28" s="216">
        <f>'[4]Проверочная  таблица'!EF28/1000</f>
        <v>0</v>
      </c>
      <c r="AN28" s="216">
        <f>'[4]Проверочная  таблица'!EI28/1000</f>
        <v>0</v>
      </c>
      <c r="AO28" s="217">
        <f t="shared" si="18"/>
        <v>0</v>
      </c>
      <c r="AP28" s="217">
        <v>0</v>
      </c>
      <c r="AQ28" s="216">
        <f>'[4]Прочая  субсидия_МР  и  ГО'!J23/1000</f>
        <v>0</v>
      </c>
      <c r="AR28" s="216">
        <f>'[4]Прочая  субсидия_МР  и  ГО'!K23/1000</f>
        <v>0</v>
      </c>
      <c r="AS28" s="217">
        <f t="shared" si="2"/>
        <v>0</v>
      </c>
      <c r="AT28" s="217"/>
      <c r="AU28" s="216">
        <f>'[4]Прочая  субсидия_МР  и  ГО'!L23/1000</f>
        <v>0</v>
      </c>
      <c r="AV28" s="216">
        <f>'[4]Прочая  субсидия_МР  и  ГО'!M23/1000</f>
        <v>0</v>
      </c>
      <c r="AW28" s="217">
        <f t="shared" si="3"/>
        <v>0</v>
      </c>
      <c r="AX28" s="217">
        <v>0</v>
      </c>
      <c r="AY28" s="216">
        <f>'[1]Исполнение  по  субсидии'!AM28</f>
        <v>0</v>
      </c>
      <c r="AZ28" s="216">
        <f>'[1]Исполнение  по  субсидии'!AN28</f>
        <v>0</v>
      </c>
      <c r="BA28" s="217">
        <f t="shared" si="4"/>
        <v>0</v>
      </c>
      <c r="BB28" s="217">
        <v>0</v>
      </c>
      <c r="BC28" s="216">
        <f>'[4]Проверочная  таблица'!SO28/1000</f>
        <v>0</v>
      </c>
      <c r="BD28" s="216">
        <f>'[4]Проверочная  таблица'!SU28/1000</f>
        <v>0</v>
      </c>
      <c r="BE28" s="217">
        <f t="shared" si="5"/>
        <v>0</v>
      </c>
      <c r="BF28" s="217">
        <v>0</v>
      </c>
      <c r="BG28" s="216">
        <f>'[4]Прочая  субсидия_МР  и  ГО'!N23/1000</f>
        <v>0</v>
      </c>
      <c r="BH28" s="216">
        <f>'[4]Прочая  субсидия_МР  и  ГО'!O23/1000</f>
        <v>0</v>
      </c>
      <c r="BI28" s="217">
        <f t="shared" si="19"/>
        <v>0</v>
      </c>
      <c r="BJ28" s="217">
        <v>6100</v>
      </c>
      <c r="BK28" s="216">
        <f>'[4]Прочая  субсидия_МР  и  ГО'!P23/1000</f>
        <v>6100</v>
      </c>
      <c r="BL28" s="216">
        <f>'[4]Прочая  субсидия_МР  и  ГО'!Q23/1000</f>
        <v>6100</v>
      </c>
      <c r="BM28" s="217">
        <f t="shared" si="6"/>
        <v>100</v>
      </c>
      <c r="BN28" s="217">
        <v>166.45618999999999</v>
      </c>
      <c r="BO28" s="216">
        <f>'[4]Прочая  субсидия_МР  и  ГО'!R23/1000</f>
        <v>166.45618999999999</v>
      </c>
      <c r="BP28" s="216">
        <f>'[4]Прочая  субсидия_МР  и  ГО'!S23/1000</f>
        <v>166.45618999999999</v>
      </c>
      <c r="BQ28" s="217">
        <f t="shared" si="20"/>
        <v>100</v>
      </c>
      <c r="BR28" s="217"/>
      <c r="BS28" s="216">
        <f>'[4]Проверочная  таблица'!JJ28/1000</f>
        <v>15000</v>
      </c>
      <c r="BT28" s="216">
        <f>'[4]Проверочная  таблица'!JM28/1000</f>
        <v>15000</v>
      </c>
      <c r="BU28" s="217">
        <f t="shared" si="7"/>
        <v>100</v>
      </c>
      <c r="BV28" s="217">
        <v>11449.45946</v>
      </c>
      <c r="BW28" s="216">
        <f>('[4]Проверочная  таблица'!LT28+'[4]Проверочная  таблица'!LU28+'[4]Проверочная  таблица'!LL28+'[4]Проверочная  таблица'!LM28)/1000</f>
        <v>13140.40805</v>
      </c>
      <c r="BX28" s="216">
        <f>('[4]Проверочная  таблица'!LP28+'[4]Проверочная  таблица'!LQ28+'[4]Проверочная  таблица'!LX28+'[4]Проверочная  таблица'!LY28)/1000</f>
        <v>13140.408039999998</v>
      </c>
      <c r="BY28" s="217">
        <f t="shared" si="8"/>
        <v>99.999999923898855</v>
      </c>
      <c r="BZ28" s="217">
        <v>0</v>
      </c>
      <c r="CA28" s="216">
        <f>('[4]Проверочная  таблица'!MS28+'[4]Проверочная  таблица'!MT28)/1000</f>
        <v>0</v>
      </c>
      <c r="CB28" s="216">
        <f>('[4]Проверочная  таблица'!NA28+'[4]Проверочная  таблица'!NB28)/1000</f>
        <v>0</v>
      </c>
      <c r="CC28" s="217">
        <f t="shared" si="21"/>
        <v>0</v>
      </c>
      <c r="CD28" s="217">
        <v>0</v>
      </c>
      <c r="CE28" s="216">
        <f>'[4]Проверочная  таблица'!QN28/1000</f>
        <v>0</v>
      </c>
      <c r="CF28" s="216">
        <f>'[4]Проверочная  таблица'!QQ28/1000</f>
        <v>0</v>
      </c>
      <c r="CG28" s="217">
        <f t="shared" si="22"/>
        <v>0</v>
      </c>
      <c r="CH28" s="217">
        <v>15.65217</v>
      </c>
      <c r="CI28" s="216">
        <f>('[4]Прочая  субсидия_МР  и  ГО'!T23+'[4]Прочая  субсидия_БП'!H23)/1000</f>
        <v>15.65217</v>
      </c>
      <c r="CJ28" s="216">
        <f>('[4]Прочая  субсидия_МР  и  ГО'!U23+'[4]Прочая  субсидия_БП'!I23)/1000</f>
        <v>15.65217</v>
      </c>
      <c r="CK28" s="217">
        <f t="shared" si="23"/>
        <v>100</v>
      </c>
      <c r="CL28" s="217"/>
      <c r="CM28" s="216">
        <f>('[4]Проверочная  таблица'!IT28+'[4]Проверочная  таблица'!IZ28)/1000</f>
        <v>0</v>
      </c>
      <c r="CN28" s="216">
        <f>('[4]Проверочная  таблица'!IW28+'[4]Проверочная  таблица'!JC28)/1000</f>
        <v>0</v>
      </c>
      <c r="CO28" s="217">
        <f t="shared" si="24"/>
        <v>0</v>
      </c>
      <c r="CP28" s="217">
        <v>0</v>
      </c>
      <c r="CQ28" s="216">
        <f>('[4]Проверочная  таблица'!JP28)/1000</f>
        <v>0</v>
      </c>
      <c r="CR28" s="216">
        <f>('[4]Проверочная  таблица'!JS28)/1000</f>
        <v>0</v>
      </c>
      <c r="CS28" s="217">
        <f t="shared" si="9"/>
        <v>0</v>
      </c>
      <c r="CT28" s="217">
        <v>81.549399999999991</v>
      </c>
      <c r="CU28" s="216">
        <f>('[4]Проверочная  таблица'!MV28+'[4]Проверочная  таблица'!MW28+'[4]Проверочная  таблица'!NG28+'[4]Проверочная  таблица'!NH28)/1000</f>
        <v>81.549399999999991</v>
      </c>
      <c r="CV28" s="216">
        <f>('[4]Проверочная  таблица'!NJ28+'[4]Проверочная  таблица'!NK28+'[4]Проверочная  таблица'!ND28+'[4]Проверочная  таблица'!NE28)/1000</f>
        <v>81.549399999999991</v>
      </c>
      <c r="CW28" s="217">
        <f t="shared" si="25"/>
        <v>100</v>
      </c>
      <c r="CX28" s="217">
        <v>0</v>
      </c>
      <c r="CY28" s="216">
        <f>('[4]Проверочная  таблица'!HV28+'[4]Проверочная  таблица'!IB28)/1000</f>
        <v>0</v>
      </c>
      <c r="CZ28" s="216">
        <f>('[4]Проверочная  таблица'!HY28+'[4]Проверочная  таблица'!IE28)/1000</f>
        <v>0</v>
      </c>
      <c r="DA28" s="217">
        <f t="shared" si="26"/>
        <v>0</v>
      </c>
      <c r="DB28" s="217">
        <v>16421.05284</v>
      </c>
      <c r="DC28" s="216">
        <f>('[4]Проверочная  таблица'!OG28+'[4]Проверочная  таблица'!OH28+'[4]Проверочная  таблица'!OO28+'[4]Проверочная  таблица'!OP28)/1000</f>
        <v>16421.05284</v>
      </c>
      <c r="DD28" s="216">
        <f>('[4]Проверочная  таблица'!OK28+'[4]Проверочная  таблица'!OL28+'[4]Проверочная  таблица'!OS28+'[4]Проверочная  таблица'!OT28)/1000</f>
        <v>16421.05284</v>
      </c>
      <c r="DE28" s="217">
        <f t="shared" si="27"/>
        <v>100</v>
      </c>
      <c r="DF28" s="217">
        <v>14144.209580000001</v>
      </c>
      <c r="DG28" s="216">
        <f>('[4]Проверочная  таблица'!OI28+'[4]Проверочная  таблица'!OQ28)/1000</f>
        <v>23157.630659999999</v>
      </c>
      <c r="DH28" s="216">
        <f>('[4]Проверочная  таблица'!OM28+'[4]Проверочная  таблица'!OU28)/1000</f>
        <v>23157.630659999999</v>
      </c>
      <c r="DI28" s="217">
        <f t="shared" si="28"/>
        <v>100</v>
      </c>
      <c r="DJ28" s="217">
        <v>0</v>
      </c>
      <c r="DK28" s="216">
        <f>'[4]Проверочная  таблица'!EZ28/1000</f>
        <v>0</v>
      </c>
      <c r="DL28" s="216">
        <f>'[4]Проверочная  таблица'!FC28/1000</f>
        <v>0</v>
      </c>
      <c r="DM28" s="217">
        <f t="shared" si="29"/>
        <v>0</v>
      </c>
      <c r="DN28" s="217"/>
      <c r="DO28" s="216">
        <f>'[4]Проверочная  таблица'!CG28/1000</f>
        <v>0</v>
      </c>
      <c r="DP28" s="216">
        <f>'[4]Проверочная  таблица'!CJ28/1000</f>
        <v>0</v>
      </c>
      <c r="DQ28" s="217">
        <f t="shared" si="30"/>
        <v>0</v>
      </c>
      <c r="DR28" s="217"/>
      <c r="DS28" s="216">
        <f>'[4]Проверочная  таблица'!CH28/1000</f>
        <v>66091.825630000007</v>
      </c>
      <c r="DT28" s="216">
        <f>'[4]Проверочная  таблица'!CK28/1000</f>
        <v>66091.825630000007</v>
      </c>
      <c r="DU28" s="217">
        <f t="shared" si="31"/>
        <v>100</v>
      </c>
      <c r="DV28" s="217"/>
      <c r="DW28" s="216">
        <f>'[4]Проверочная  таблица'!CU28/1000</f>
        <v>0</v>
      </c>
      <c r="DX28" s="216">
        <f>'[4]Проверочная  таблица'!CX28/1000</f>
        <v>0</v>
      </c>
      <c r="DY28" s="217">
        <f t="shared" si="32"/>
        <v>0</v>
      </c>
      <c r="DZ28" s="217"/>
      <c r="EA28" s="216">
        <f>'[4]Проверочная  таблица'!CV28/1000</f>
        <v>45434.60843</v>
      </c>
      <c r="EB28" s="216">
        <f>'[4]Проверочная  таблица'!CY28/1000</f>
        <v>45434.60843</v>
      </c>
      <c r="EC28" s="217">
        <f t="shared" si="33"/>
        <v>100</v>
      </c>
      <c r="ED28" s="217">
        <v>0</v>
      </c>
      <c r="EE28" s="216">
        <f>'[4]Прочая  субсидия_МР  и  ГО'!V23/1000</f>
        <v>0</v>
      </c>
      <c r="EF28" s="216">
        <f>'[4]Прочая  субсидия_МР  и  ГО'!W23/1000</f>
        <v>0</v>
      </c>
      <c r="EG28" s="217">
        <f t="shared" si="34"/>
        <v>0</v>
      </c>
      <c r="EH28" s="217">
        <v>0</v>
      </c>
      <c r="EI28" s="216">
        <f>'[4]Проверочная  таблица'!BC28/1000</f>
        <v>4832.3680400000003</v>
      </c>
      <c r="EJ28" s="216">
        <f>'[4]Проверочная  таблица'!BF28/1000</f>
        <v>2558.2090200000002</v>
      </c>
      <c r="EK28" s="217">
        <f t="shared" si="35"/>
        <v>52.939035247820243</v>
      </c>
      <c r="EL28" s="217"/>
      <c r="EM28" s="216">
        <f>'[4]Прочая  субсидия_МР  и  ГО'!X23/1000</f>
        <v>0</v>
      </c>
      <c r="EN28" s="216">
        <f>'[4]Прочая  субсидия_МР  и  ГО'!Y23/1000</f>
        <v>0</v>
      </c>
      <c r="EO28" s="217">
        <f t="shared" si="36"/>
        <v>0</v>
      </c>
      <c r="EP28" s="217"/>
      <c r="EQ28" s="216">
        <f>'[4]Прочая  субсидия_МР  и  ГО'!Z23/1000</f>
        <v>0</v>
      </c>
      <c r="ER28" s="216">
        <f>'[4]Прочая  субсидия_МР  и  ГО'!AA23/1000</f>
        <v>0</v>
      </c>
      <c r="ES28" s="217">
        <f t="shared" si="37"/>
        <v>0</v>
      </c>
      <c r="ET28" s="217">
        <v>46579.544369999996</v>
      </c>
      <c r="EU28" s="216">
        <f>'[4]Прочая  субсидия_МР  и  ГО'!AB23/1000</f>
        <v>51129.544369999996</v>
      </c>
      <c r="EV28" s="216">
        <f>'[4]Прочая  субсидия_МР  и  ГО'!AC23/1000</f>
        <v>51129.544369999996</v>
      </c>
      <c r="EW28" s="217">
        <f t="shared" si="38"/>
        <v>100</v>
      </c>
      <c r="EX28" s="217">
        <v>27392.664370000002</v>
      </c>
      <c r="EY28" s="216">
        <f>('[4]Проверочная  таблица'!TU28+'[4]Проверочная  таблица'!TV28+'[4]Проверочная  таблица'!TG28+'[4]Проверочная  таблица'!TH28)/1000</f>
        <v>0</v>
      </c>
      <c r="EZ28" s="216">
        <f>('[4]Проверочная  таблица'!UB28+'[4]Проверочная  таблица'!UC28+'[4]Проверочная  таблица'!TN28+'[4]Проверочная  таблица'!TO28)/1000</f>
        <v>0</v>
      </c>
      <c r="FA28" s="217">
        <f t="shared" si="39"/>
        <v>0</v>
      </c>
      <c r="FB28" s="217"/>
      <c r="FC28" s="216">
        <f>('[4]Проверочная  таблица'!TI28+'[4]Проверочная  таблица'!TJ28+'[4]Проверочная  таблица'!TW28+'[4]Проверочная  таблица'!TX28)/1000</f>
        <v>0</v>
      </c>
      <c r="FD28" s="216">
        <f>('[4]Проверочная  таблица'!UD28+'[4]Проверочная  таблица'!UE28+'[4]Проверочная  таблица'!TP28+'[4]Проверочная  таблица'!TQ28)/1000</f>
        <v>0</v>
      </c>
      <c r="FE28" s="217">
        <f t="shared" si="40"/>
        <v>0</v>
      </c>
      <c r="FF28" s="217">
        <v>0</v>
      </c>
      <c r="FG28" s="216">
        <f>('[4]Проверочная  таблица'!PW28+'[4]Проверочная  таблица'!PX28+'[4]Проверочная  таблица'!PM28+'[4]Проверочная  таблица'!PN28)/1000</f>
        <v>0</v>
      </c>
      <c r="FH28" s="216">
        <f>('[4]Проверочная  таблица'!PZ28+'[4]Проверочная  таблица'!QA28+'[4]Проверочная  таблица'!PR28+'[4]Проверочная  таблица'!PS28)/1000</f>
        <v>0</v>
      </c>
      <c r="FI28" s="217">
        <f t="shared" si="41"/>
        <v>0</v>
      </c>
      <c r="FJ28" s="217"/>
      <c r="FK28" s="216">
        <f>('[4]Проверочная  таблица'!GJ28+'[4]Проверочная  таблица'!GP28)/1000</f>
        <v>0</v>
      </c>
      <c r="FL28" s="216">
        <f>('[4]Проверочная  таблица'!GM28+'[4]Проверочная  таблица'!GS28)/1000</f>
        <v>0</v>
      </c>
      <c r="FM28" s="217">
        <f t="shared" si="42"/>
        <v>0</v>
      </c>
      <c r="FN28" s="217">
        <v>0</v>
      </c>
      <c r="FO28" s="216">
        <f>('[4]Проверочная  таблица'!TY28+'[4]Проверочная  таблица'!TZ28+'[4]Проверочная  таблица'!TK28+'[4]Проверочная  таблица'!TL28)/1000</f>
        <v>0</v>
      </c>
      <c r="FP28" s="216">
        <f>('[4]Проверочная  таблица'!UF28+'[4]Проверочная  таблица'!UG28+'[4]Проверочная  таблица'!TR28+'[4]Проверочная  таблица'!TS28)/1000</f>
        <v>0</v>
      </c>
      <c r="FQ28" s="217">
        <f t="shared" si="43"/>
        <v>0</v>
      </c>
      <c r="FR28" s="217">
        <v>0</v>
      </c>
      <c r="FS28" s="216">
        <f>('[4]Проверочная  таблица'!HA28+'[4]Проверочная  таблица'!HB28)/1000</f>
        <v>0</v>
      </c>
      <c r="FT28" s="216">
        <f>('[4]Проверочная  таблица'!HE28+'[4]Проверочная  таблица'!HF28)/1000</f>
        <v>0</v>
      </c>
      <c r="FU28" s="217">
        <f t="shared" si="44"/>
        <v>0</v>
      </c>
      <c r="FV28" s="217">
        <v>0</v>
      </c>
      <c r="FW28" s="216">
        <f>('[4]Проверочная  таблица'!HC28+'[4]Проверочная  таблица'!HI28)/1000</f>
        <v>0</v>
      </c>
      <c r="FX28" s="216">
        <f>('[4]Проверочная  таблица'!HG28+'[4]Проверочная  таблица'!HK28)/1000</f>
        <v>0</v>
      </c>
      <c r="FY28" s="217">
        <f t="shared" si="45"/>
        <v>0</v>
      </c>
      <c r="FZ28" s="217">
        <v>0</v>
      </c>
      <c r="GA28" s="216">
        <f>'[4]Проверочная  таблица'!HP28/1000</f>
        <v>0</v>
      </c>
      <c r="GB28" s="216">
        <f>'[4]Проверочная  таблица'!HS28/1000</f>
        <v>0</v>
      </c>
      <c r="GC28" s="217">
        <f t="shared" si="46"/>
        <v>0</v>
      </c>
      <c r="GD28" s="217">
        <v>0</v>
      </c>
      <c r="GE28" s="216">
        <f>('[4]Проверочная  таблица'!BM28+'[4]Проверочная  таблица'!BQ28)/1000</f>
        <v>64972.277170000001</v>
      </c>
      <c r="GF28" s="216">
        <f>('[4]Проверочная  таблица'!BO28+'[4]Проверочная  таблица'!BS28)/1000</f>
        <v>64972.277170000001</v>
      </c>
      <c r="GG28" s="217">
        <f t="shared" si="47"/>
        <v>100</v>
      </c>
      <c r="GH28" s="217">
        <v>44558.747430000003</v>
      </c>
      <c r="GI28" s="216">
        <f>('[4]Прочая  субсидия_МР  и  ГО'!AD23+'[4]Прочая  субсидия_БП'!N23)/1000</f>
        <v>44558.74743000001</v>
      </c>
      <c r="GJ28" s="216">
        <f>('[4]Прочая  субсидия_МР  и  ГО'!AE23+'[4]Прочая  субсидия_БП'!O23)/1000</f>
        <v>44523.898120000005</v>
      </c>
      <c r="GK28" s="217">
        <f t="shared" si="48"/>
        <v>99.921790193822773</v>
      </c>
      <c r="GL28" s="217">
        <v>0</v>
      </c>
      <c r="GM28" s="216">
        <f>('[4]Прочая  субсидия_МР  и  ГО'!AF23)/1000</f>
        <v>0</v>
      </c>
      <c r="GN28" s="216">
        <f>('[4]Прочая  субсидия_МР  и  ГО'!AG23)/1000</f>
        <v>0</v>
      </c>
      <c r="GO28" s="217">
        <f t="shared" si="49"/>
        <v>0</v>
      </c>
      <c r="GP28" s="217"/>
      <c r="GQ28" s="216">
        <f>('[4]Проверочная  таблица'!DA28+'[4]Проверочная  таблица'!DB28)/1000</f>
        <v>0</v>
      </c>
      <c r="GR28" s="216">
        <f>('[4]Проверочная  таблица'!DH28+'[4]Проверочная  таблица'!DI28)/1000</f>
        <v>0</v>
      </c>
      <c r="GS28" s="217">
        <f t="shared" si="50"/>
        <v>0</v>
      </c>
      <c r="GT28" s="217">
        <v>19567.142100000001</v>
      </c>
      <c r="GU28" s="216">
        <f>('[4]Проверочная  таблица'!DC28+'[4]Проверочная  таблица'!DD28+'[4]Проверочная  таблица'!DO28+'[4]Проверочная  таблица'!DP28)/1000</f>
        <v>17364.342089999998</v>
      </c>
      <c r="GV28" s="216">
        <f>('[4]Проверочная  таблица'!DJ28+'[4]Проверочная  таблица'!DK28+'[4]Проверочная  таблица'!DR28+'[4]Проверочная  таблица'!DS28)/1000</f>
        <v>17364.342089999998</v>
      </c>
      <c r="GW28" s="217">
        <f t="shared" si="51"/>
        <v>100</v>
      </c>
      <c r="GX28" s="217">
        <v>0</v>
      </c>
      <c r="GY28" s="216">
        <f>('[4]Проверочная  таблица'!DE28+'[4]Проверочная  таблица'!DF28)/1000</f>
        <v>0</v>
      </c>
      <c r="GZ28" s="216">
        <f>('[4]Проверочная  таблица'!DL28+'[4]Проверочная  таблица'!DM28)/1000</f>
        <v>0</v>
      </c>
      <c r="HA28" s="217">
        <f t="shared" si="10"/>
        <v>0</v>
      </c>
      <c r="HB28" s="217"/>
      <c r="HC28" s="216">
        <f>('[4]Проверочная  таблица'!BD28+'[4]Проверочная  таблица'!BI28+'[4]Прочая  субсидия_МР  и  ГО'!AH23+'[4]Прочая  субсидия_БП'!Z23)/1000</f>
        <v>0</v>
      </c>
      <c r="HD28" s="216">
        <f>('[4]Проверочная  таблица'!BG28+'[4]Проверочная  таблица'!BK28+'[4]Прочая  субсидия_МР  и  ГО'!AI23+'[4]Прочая  субсидия_БП'!AA23)/1000</f>
        <v>0</v>
      </c>
      <c r="HE28" s="217">
        <f t="shared" si="52"/>
        <v>0</v>
      </c>
      <c r="HF28" s="217">
        <v>0</v>
      </c>
      <c r="HG28" s="216">
        <f>('[4]Прочая  субсидия_МР  и  ГО'!AJ23+'[4]Прочая  субсидия_БП'!AF23)/1000</f>
        <v>0</v>
      </c>
      <c r="HH28" s="216">
        <f>('[4]Прочая  субсидия_МР  и  ГО'!AK23+'[4]Прочая  субсидия_БП'!AG23)/1000</f>
        <v>0</v>
      </c>
      <c r="HI28" s="217">
        <f t="shared" si="53"/>
        <v>0</v>
      </c>
      <c r="HJ28" s="217">
        <v>0</v>
      </c>
      <c r="HK28" s="216">
        <f>('[4]Прочая  субсидия_МР  и  ГО'!AL23)/1000</f>
        <v>0</v>
      </c>
      <c r="HL28" s="216">
        <f>('[4]Прочая  субсидия_МР  и  ГО'!AM23)/1000</f>
        <v>0</v>
      </c>
      <c r="HM28" s="217">
        <f t="shared" si="54"/>
        <v>0</v>
      </c>
      <c r="HN28" s="217"/>
      <c r="HO28" s="216">
        <f>('[4]Прочая  субсидия_МР  и  ГО'!AN23+'[4]Прочая  субсидия_БП'!AL23)/1000</f>
        <v>0</v>
      </c>
      <c r="HP28" s="216">
        <f>('[4]Прочая  субсидия_МР  и  ГО'!AO23+'[4]Прочая  субсидия_БП'!AM23)/1000</f>
        <v>0</v>
      </c>
      <c r="HQ28" s="217">
        <f t="shared" si="55"/>
        <v>0</v>
      </c>
      <c r="HR28" s="217">
        <v>0</v>
      </c>
      <c r="HS28" s="216">
        <f>('[4]Прочая  субсидия_МР  и  ГО'!AP23+'[4]Прочая  субсидия_БП'!AR23)/1000</f>
        <v>0</v>
      </c>
      <c r="HT28" s="216">
        <f>('[4]Прочая  субсидия_МР  и  ГО'!AQ23+'[4]Прочая  субсидия_БП'!AS23)/1000</f>
        <v>0</v>
      </c>
      <c r="HU28" s="217">
        <f t="shared" si="56"/>
        <v>0</v>
      </c>
      <c r="HV28" s="217">
        <v>3658</v>
      </c>
      <c r="HW28" s="216">
        <f>'[4]Прочая  субсидия_МР  и  ГО'!AR23/1000</f>
        <v>3658</v>
      </c>
      <c r="HX28" s="216">
        <f>'[4]Прочая  субсидия_МР  и  ГО'!AS23/1000</f>
        <v>3646.28811</v>
      </c>
      <c r="HY28" s="217">
        <f t="shared" si="57"/>
        <v>99.679828048113734</v>
      </c>
      <c r="HZ28" s="217">
        <v>2495.4146600000004</v>
      </c>
      <c r="IA28" s="216">
        <f>'[4]Прочая  субсидия_МР  и  ГО'!AT23/1000</f>
        <v>671.8424100000002</v>
      </c>
      <c r="IB28" s="216">
        <f>'[4]Прочая  субсидия_МР  и  ГО'!AU23/1000</f>
        <v>671.84241000000009</v>
      </c>
      <c r="IC28" s="217">
        <f t="shared" si="58"/>
        <v>99.999999999999972</v>
      </c>
      <c r="ID28" s="217">
        <v>2339.6596300000001</v>
      </c>
      <c r="IE28" s="216">
        <f>'[4]Прочая  субсидия_МР  и  ГО'!AV23/1000</f>
        <v>2218.30663</v>
      </c>
      <c r="IF28" s="216">
        <f>'[4]Прочая  субсидия_МР  и  ГО'!AW23/1000</f>
        <v>2218.30663</v>
      </c>
      <c r="IG28" s="217">
        <f t="shared" si="59"/>
        <v>100</v>
      </c>
      <c r="IH28" s="217"/>
      <c r="II28" s="216">
        <f>('[4]Проверочная  таблица'!RY28+'[4]Проверочная  таблица'!RZ28+'[4]Проверочная  таблица'!SE28+'[4]Проверочная  таблица'!SF28)/1000</f>
        <v>0</v>
      </c>
      <c r="IJ28" s="216">
        <f>('[4]Проверочная  таблица'!SB28+'[4]Проверочная  таблица'!SC28+'[4]Проверочная  таблица'!SH28+'[4]Проверочная  таблица'!SI28)/1000</f>
        <v>0</v>
      </c>
      <c r="IK28" s="217">
        <f t="shared" si="60"/>
        <v>0</v>
      </c>
      <c r="IL28" s="217">
        <v>2328.35</v>
      </c>
      <c r="IM28" s="216">
        <f>'[4]Прочая  субсидия_МР  и  ГО'!AX23/1000</f>
        <v>3782.0488700000001</v>
      </c>
      <c r="IN28" s="216">
        <f>'[4]Прочая  субсидия_МР  и  ГО'!AY23/1000</f>
        <v>1773.3080600000001</v>
      </c>
      <c r="IO28" s="217">
        <f t="shared" si="61"/>
        <v>46.887497252249943</v>
      </c>
      <c r="IP28" s="217">
        <v>68.290000000000006</v>
      </c>
      <c r="IQ28" s="216">
        <f>('[4]Проверочная  таблица'!KU28+'[4]Проверочная  таблица'!KV28)/1000</f>
        <v>68.290000000000006</v>
      </c>
      <c r="IR28" s="216">
        <f>('[4]Проверочная  таблица'!KX28+'[4]Проверочная  таблица'!KY28)/1000</f>
        <v>68.290000000000006</v>
      </c>
      <c r="IS28" s="217">
        <f t="shared" si="62"/>
        <v>100</v>
      </c>
      <c r="IT28" s="217">
        <v>904.53462999999999</v>
      </c>
      <c r="IU28" s="216">
        <f>('[4]Прочая  субсидия_БП'!AX23+'[4]Прочая  субсидия_МР  и  ГО'!AZ23)/1000</f>
        <v>904.53462999999988</v>
      </c>
      <c r="IV28" s="216">
        <f>('[4]Прочая  субсидия_БП'!AY23+'[4]Прочая  субсидия_МР  и  ГО'!BA23)/1000</f>
        <v>904.53462000000013</v>
      </c>
      <c r="IW28" s="217">
        <f t="shared" si="63"/>
        <v>99.999998894459168</v>
      </c>
      <c r="IX28" s="217">
        <v>106.22274</v>
      </c>
      <c r="IY28" s="216">
        <f>'[4]Прочая  субсидия_МР  и  ГО'!BB23/1000</f>
        <v>106.22274</v>
      </c>
      <c r="IZ28" s="216">
        <f>'[4]Прочая  субсидия_МР  и  ГО'!BC23/1000</f>
        <v>106.22274</v>
      </c>
      <c r="JA28" s="217">
        <f t="shared" si="64"/>
        <v>100</v>
      </c>
      <c r="JB28" s="217">
        <v>0</v>
      </c>
      <c r="JC28" s="216">
        <f>('[4]Прочая  субсидия_МР  и  ГО'!BD23+'[4]Прочая  субсидия_БП'!BE23)/1000</f>
        <v>0</v>
      </c>
      <c r="JD28" s="216">
        <f>('[4]Прочая  субсидия_МР  и  ГО'!BE23+'[4]Прочая  субсидия_БП'!BF23)/1000</f>
        <v>0</v>
      </c>
      <c r="JE28" s="217">
        <f t="shared" si="65"/>
        <v>0</v>
      </c>
      <c r="JF28" s="217">
        <v>0</v>
      </c>
      <c r="JG28" s="216">
        <f>('[4]Проверочная  таблица'!FG28+'[4]Проверочная  таблица'!FH28+'[4]Проверочная  таблица'!FM28+'[4]Проверочная  таблица'!FN28)/1000</f>
        <v>0</v>
      </c>
      <c r="JH28" s="216">
        <f>('[4]Проверочная  таблица'!FJ28+'[4]Проверочная  таблица'!FK28+'[4]Проверочная  таблица'!FP28+'[4]Проверочная  таблица'!FQ28)/1000</f>
        <v>0</v>
      </c>
      <c r="JI28" s="217">
        <f t="shared" si="66"/>
        <v>0</v>
      </c>
      <c r="JJ28" s="217">
        <v>160.27243999999999</v>
      </c>
      <c r="JK28" s="216">
        <f>('[4]Прочая  субсидия_МР  и  ГО'!BF23+'[4]Прочая  субсидия_БП'!BK23)/1000</f>
        <v>160.27243999999999</v>
      </c>
      <c r="JL28" s="216">
        <f>('[4]Прочая  субсидия_МР  и  ГО'!BG23+'[4]Прочая  субсидия_БП'!BL23)/1000</f>
        <v>160.27243999999999</v>
      </c>
      <c r="JM28" s="217">
        <f t="shared" si="67"/>
        <v>100</v>
      </c>
    </row>
    <row r="29" spans="1:273" ht="21.75" customHeight="1" thickBot="1" x14ac:dyDescent="0.3">
      <c r="A29" s="222" t="s">
        <v>28</v>
      </c>
      <c r="B29" s="223">
        <f t="shared" si="11"/>
        <v>88153.154670000004</v>
      </c>
      <c r="C29" s="223">
        <f t="shared" si="11"/>
        <v>109594.44781</v>
      </c>
      <c r="D29" s="223">
        <f t="shared" si="11"/>
        <v>109473.35356999999</v>
      </c>
      <c r="E29" s="224" t="e">
        <f>M29+Q29+#REF!+#REF!+#REF!+U29+Y29+AG29+#REF!+#REF!+AO29+BA29+HY29+BI29+BM29+AS29+BQ29+#REF!+BY29+#REF!+CG29+#REF!+#REF!+CC29+#REF!+#REF!+CK29+#REF!+#REF!+CS29+#REF!+CW29+DA29+DE29+DI29+#REF!+#REF!+DM29+DY29+EG29+EK29+EW29+FA29+#REF!+FI29+FQ29+FU29+GC29+GG29+GK29+GO29+GS29+GW29+HA29+#REF!+HE29+HI29+HM29+#REF!+HU29+IC29+IG29+IK29+IW29+JA29+JI29+JM29</f>
        <v>#REF!</v>
      </c>
      <c r="F29" s="225" t="e">
        <f>O29+#REF!+#REF!+#REF!+S29+W29+AE29+#REF!+#REF!+AM29+AY29+HW29+BG29+BK29+AQ29+BO29+#REF!+BW29+#REF!+CE29+#REF!+#REF!+CA29+#REF!+#REF!+CI29+#REF!+#REF!+CQ29+#REF!+CU29+CY29+DC29+DG29+#REF!+#REF!+DK29+DW29+EE29+EI29+EU29+EY29+#REF!+FG29+FO29+FS29+GA29+GE29+GI29+GM29+GQ29+GU29+GY29+#REF!+HC29+HG29+HK29+#REF!+HS29+IA29+IE29+II29+IU29+IY29+JG29+JK29+JC29</f>
        <v>#REF!</v>
      </c>
      <c r="G29" s="225" t="e">
        <f>P29+#REF!+#REF!+#REF!+T29+X29+AF29+#REF!+#REF!+AN29+AZ29+HX29+BH29+BL29+AR29+BP29+#REF!+BX29+#REF!+CF29+#REF!+#REF!+CB29+#REF!+#REF!+CJ29+#REF!+#REF!+CR29+#REF!+CV29+CZ29+DD29+DH29+#REF!+#REF!+DL29+DX29+EF29+EJ29+EV29+EZ29+#REF!+FH29+FP29+FT29+GB29+GF29+GJ29+GN29+GR29+GV29+GZ29+#REF!+HD29+HH29+HL29+#REF!+HT29+IB29+IF29+IJ29+IV29+IZ29+JH29+JL29+JD29</f>
        <v>#REF!</v>
      </c>
      <c r="H29" s="225" t="e">
        <f>Q29+#REF!+#REF!+#REF!+U29+Y29+AG29+#REF!+#REF!+AO29+BA29+HY29+BI29+BM29+AS29+BQ29+#REF!+BY29+#REF!+CG29+#REF!+#REF!+CC29+#REF!+#REF!+CK29+#REF!+#REF!+CS29+#REF!+CW29+DA29+DE29+DI29+#REF!+#REF!+DM29+DY29+EG29+EK29+EW29+FA29+#REF!+FI29+FQ29+FU29+GC29+GG29+GK29+GO29+GS29+GW29+HA29+#REF!+HE29+HI29+HM29+#REF!+HU29+IC29+IG29+IK29+IW29+JA29+JI29+JM29+#REF!</f>
        <v>#REF!</v>
      </c>
      <c r="I29" s="226">
        <f t="shared" si="0"/>
        <v>99.889506957314168</v>
      </c>
      <c r="J29" s="227">
        <v>0</v>
      </c>
      <c r="K29" s="228">
        <f>'[4]Проверочная  таблица'!DY29/1000</f>
        <v>0</v>
      </c>
      <c r="L29" s="228">
        <f>'[4]Проверочная  таблица'!EC29/1000</f>
        <v>0</v>
      </c>
      <c r="M29" s="227">
        <f t="shared" si="12"/>
        <v>0</v>
      </c>
      <c r="N29" s="227">
        <v>0</v>
      </c>
      <c r="O29" s="229">
        <f>'[4]Проверочная  таблица'!DZ29/1000</f>
        <v>0</v>
      </c>
      <c r="P29" s="228">
        <f>'[4]Проверочная  таблица'!ED29/1000</f>
        <v>0</v>
      </c>
      <c r="Q29" s="227">
        <f t="shared" si="13"/>
        <v>0</v>
      </c>
      <c r="R29" s="227"/>
      <c r="S29" s="228">
        <f>'[4]Проверочная  таблица'!SZ29/1000</f>
        <v>0</v>
      </c>
      <c r="T29" s="228">
        <f>'[4]Проверочная  таблица'!TC29/1000</f>
        <v>0</v>
      </c>
      <c r="U29" s="227">
        <f t="shared" si="1"/>
        <v>0</v>
      </c>
      <c r="V29" s="227">
        <v>222.46453</v>
      </c>
      <c r="W29" s="228">
        <f>('[4]Прочая  субсидия_МР  и  ГО'!F24)/1000</f>
        <v>222.46453</v>
      </c>
      <c r="X29" s="228">
        <f>('[4]Прочая  субсидия_МР  и  ГО'!G24)/1000</f>
        <v>222.46453</v>
      </c>
      <c r="Y29" s="227">
        <f t="shared" si="14"/>
        <v>100</v>
      </c>
      <c r="Z29" s="227">
        <v>0</v>
      </c>
      <c r="AA29" s="228">
        <f>'[4]Прочая  субсидия_МР  и  ГО'!H24/1000</f>
        <v>0</v>
      </c>
      <c r="AB29" s="228">
        <f>'[4]Прочая  субсидия_МР  и  ГО'!I24/1000</f>
        <v>0</v>
      </c>
      <c r="AC29" s="227">
        <f t="shared" si="15"/>
        <v>0</v>
      </c>
      <c r="AD29" s="227">
        <v>0</v>
      </c>
      <c r="AE29" s="228">
        <f>('[4]Проверочная  таблица'!ET29+'[4]Проверочная  таблица'!EU29)/1000</f>
        <v>0</v>
      </c>
      <c r="AF29" s="228">
        <f>('[4]Проверочная  таблица'!EX29+'[4]Проверочная  таблица'!EY29)/1000</f>
        <v>0</v>
      </c>
      <c r="AG29" s="227">
        <f t="shared" si="16"/>
        <v>0</v>
      </c>
      <c r="AH29" s="227">
        <v>0</v>
      </c>
      <c r="AI29" s="228">
        <f>'[4]Проверочная  таблица'!ES29/1000</f>
        <v>0</v>
      </c>
      <c r="AJ29" s="228">
        <f>'[4]Проверочная  таблица'!EW29/1000</f>
        <v>0</v>
      </c>
      <c r="AK29" s="227">
        <f t="shared" si="17"/>
        <v>0</v>
      </c>
      <c r="AL29" s="227">
        <v>3148.84211</v>
      </c>
      <c r="AM29" s="228">
        <f>'[4]Проверочная  таблица'!EF29/1000</f>
        <v>2503.3527199999999</v>
      </c>
      <c r="AN29" s="228">
        <f>'[4]Проверочная  таблица'!EI29/1000</f>
        <v>2503.3296399999999</v>
      </c>
      <c r="AO29" s="227">
        <f t="shared" si="18"/>
        <v>99.99907803643427</v>
      </c>
      <c r="AP29" s="227">
        <v>0</v>
      </c>
      <c r="AQ29" s="228">
        <f>'[4]Прочая  субсидия_МР  и  ГО'!J24/1000</f>
        <v>0</v>
      </c>
      <c r="AR29" s="228">
        <f>'[4]Прочая  субсидия_МР  и  ГО'!K24/1000</f>
        <v>0</v>
      </c>
      <c r="AS29" s="227">
        <f t="shared" si="2"/>
        <v>0</v>
      </c>
      <c r="AT29" s="227"/>
      <c r="AU29" s="228">
        <f>'[4]Прочая  субсидия_МР  и  ГО'!L24/1000</f>
        <v>0</v>
      </c>
      <c r="AV29" s="228">
        <f>'[4]Прочая  субсидия_МР  и  ГО'!M24/1000</f>
        <v>0</v>
      </c>
      <c r="AW29" s="227">
        <f t="shared" si="3"/>
        <v>0</v>
      </c>
      <c r="AX29" s="227">
        <v>0</v>
      </c>
      <c r="AY29" s="228">
        <f>'[1]Исполнение  по  субсидии'!AM29</f>
        <v>0</v>
      </c>
      <c r="AZ29" s="228">
        <f>'[1]Исполнение  по  субсидии'!AN29</f>
        <v>0</v>
      </c>
      <c r="BA29" s="227">
        <f t="shared" si="4"/>
        <v>0</v>
      </c>
      <c r="BB29" s="227">
        <v>0</v>
      </c>
      <c r="BC29" s="228">
        <f>'[4]Проверочная  таблица'!SO29/1000</f>
        <v>0</v>
      </c>
      <c r="BD29" s="228">
        <f>'[4]Проверочная  таблица'!SU29/1000</f>
        <v>0</v>
      </c>
      <c r="BE29" s="227">
        <f t="shared" si="5"/>
        <v>0</v>
      </c>
      <c r="BF29" s="227">
        <v>3257.9714900000004</v>
      </c>
      <c r="BG29" s="228">
        <f>'[4]Прочая  субсидия_МР  и  ГО'!N24/1000</f>
        <v>3257.9714900000004</v>
      </c>
      <c r="BH29" s="228">
        <f>'[4]Прочая  субсидия_МР  и  ГО'!O24/1000</f>
        <v>3257.9714900000004</v>
      </c>
      <c r="BI29" s="227">
        <f t="shared" si="19"/>
        <v>100</v>
      </c>
      <c r="BJ29" s="227">
        <v>300</v>
      </c>
      <c r="BK29" s="228">
        <f>'[4]Прочая  субсидия_МР  и  ГО'!P24/1000</f>
        <v>300</v>
      </c>
      <c r="BL29" s="228">
        <f>'[4]Прочая  субсидия_МР  и  ГО'!Q24/1000</f>
        <v>300</v>
      </c>
      <c r="BM29" s="227">
        <f t="shared" si="6"/>
        <v>100</v>
      </c>
      <c r="BN29" s="227">
        <v>56.024910000000006</v>
      </c>
      <c r="BO29" s="228">
        <f>'[4]Прочая  субсидия_МР  и  ГО'!R24/1000</f>
        <v>56.024910000000006</v>
      </c>
      <c r="BP29" s="228">
        <f>'[4]Прочая  субсидия_МР  и  ГО'!S24/1000</f>
        <v>35.879400000000004</v>
      </c>
      <c r="BQ29" s="227">
        <f t="shared" si="20"/>
        <v>64.04186994677903</v>
      </c>
      <c r="BR29" s="227"/>
      <c r="BS29" s="228">
        <f>'[4]Проверочная  таблица'!JJ29/1000</f>
        <v>0</v>
      </c>
      <c r="BT29" s="228">
        <f>'[4]Проверочная  таблица'!JM29/1000</f>
        <v>0</v>
      </c>
      <c r="BU29" s="227">
        <f t="shared" si="7"/>
        <v>0</v>
      </c>
      <c r="BV29" s="227">
        <v>0</v>
      </c>
      <c r="BW29" s="228">
        <f>('[4]Проверочная  таблица'!LT29+'[4]Проверочная  таблица'!LU29+'[4]Проверочная  таблица'!LL29+'[4]Проверочная  таблица'!LM29)/1000</f>
        <v>0</v>
      </c>
      <c r="BX29" s="228">
        <f>('[4]Проверочная  таблица'!LP29+'[4]Проверочная  таблица'!LQ29+'[4]Проверочная  таблица'!LX29+'[4]Проверочная  таблица'!LY29)/1000</f>
        <v>0</v>
      </c>
      <c r="BY29" s="227">
        <f t="shared" si="8"/>
        <v>0</v>
      </c>
      <c r="BZ29" s="227">
        <v>0</v>
      </c>
      <c r="CA29" s="228">
        <f>('[4]Проверочная  таблица'!MS29+'[4]Проверочная  таблица'!MT29)/1000</f>
        <v>0</v>
      </c>
      <c r="CB29" s="228">
        <f>('[4]Проверочная  таблица'!NA29+'[4]Проверочная  таблица'!NB29)/1000</f>
        <v>0</v>
      </c>
      <c r="CC29" s="227">
        <f t="shared" si="21"/>
        <v>0</v>
      </c>
      <c r="CD29" s="227">
        <v>0</v>
      </c>
      <c r="CE29" s="228">
        <f>'[4]Проверочная  таблица'!QN29/1000</f>
        <v>0</v>
      </c>
      <c r="CF29" s="228">
        <f>'[4]Проверочная  таблица'!QQ29/1000</f>
        <v>0</v>
      </c>
      <c r="CG29" s="227">
        <f t="shared" si="22"/>
        <v>0</v>
      </c>
      <c r="CH29" s="227">
        <v>8.6956499999999988</v>
      </c>
      <c r="CI29" s="228">
        <f>('[4]Прочая  субсидия_МР  и  ГО'!T24+'[4]Прочая  субсидия_БП'!H24)/1000</f>
        <v>8.6956499999999988</v>
      </c>
      <c r="CJ29" s="228">
        <f>('[4]Прочая  субсидия_МР  и  ГО'!U24+'[4]Прочая  субсидия_БП'!I24)/1000</f>
        <v>8.6956499999999988</v>
      </c>
      <c r="CK29" s="227">
        <f t="shared" si="23"/>
        <v>100</v>
      </c>
      <c r="CL29" s="227"/>
      <c r="CM29" s="228">
        <f>('[4]Проверочная  таблица'!IT29+'[4]Проверочная  таблица'!IZ29)/1000</f>
        <v>0</v>
      </c>
      <c r="CN29" s="228">
        <f>('[4]Проверочная  таблица'!IW29+'[4]Проверочная  таблица'!JC29)/1000</f>
        <v>0</v>
      </c>
      <c r="CO29" s="227">
        <f t="shared" si="24"/>
        <v>0</v>
      </c>
      <c r="CP29" s="227">
        <v>0</v>
      </c>
      <c r="CQ29" s="228">
        <f>('[4]Проверочная  таблица'!JP29)/1000</f>
        <v>0</v>
      </c>
      <c r="CR29" s="228">
        <f>('[4]Проверочная  таблица'!JS29)/1000</f>
        <v>0</v>
      </c>
      <c r="CS29" s="227">
        <f t="shared" si="9"/>
        <v>0</v>
      </c>
      <c r="CT29" s="227">
        <v>106.12260999999999</v>
      </c>
      <c r="CU29" s="228">
        <f>('[4]Проверочная  таблица'!MV29+'[4]Проверочная  таблица'!MW29+'[4]Проверочная  таблица'!NG29+'[4]Проверочная  таблица'!NH29)/1000</f>
        <v>106.12260999999999</v>
      </c>
      <c r="CV29" s="228">
        <f>('[4]Проверочная  таблица'!NJ29+'[4]Проверочная  таблица'!NK29+'[4]Проверочная  таблица'!ND29+'[4]Проверочная  таблица'!NE29)/1000</f>
        <v>106.12260999999999</v>
      </c>
      <c r="CW29" s="227">
        <f t="shared" si="25"/>
        <v>100</v>
      </c>
      <c r="CX29" s="227">
        <v>0</v>
      </c>
      <c r="CY29" s="228">
        <f>('[4]Проверочная  таблица'!HV29+'[4]Проверочная  таблица'!IB29)/1000</f>
        <v>0</v>
      </c>
      <c r="CZ29" s="228">
        <f>('[4]Проверочная  таблица'!HY29+'[4]Проверочная  таблица'!IE29)/1000</f>
        <v>0</v>
      </c>
      <c r="DA29" s="227">
        <f t="shared" si="26"/>
        <v>0</v>
      </c>
      <c r="DB29" s="227">
        <v>0</v>
      </c>
      <c r="DC29" s="228">
        <f>('[4]Проверочная  таблица'!OG29+'[4]Проверочная  таблица'!OH29+'[4]Проверочная  таблица'!OO29+'[4]Проверочная  таблица'!OP29)/1000</f>
        <v>0</v>
      </c>
      <c r="DD29" s="228">
        <f>('[4]Проверочная  таблица'!OK29+'[4]Проверочная  таблица'!OL29+'[4]Проверочная  таблица'!OS29+'[4]Проверочная  таблица'!OT29)/1000</f>
        <v>0</v>
      </c>
      <c r="DE29" s="227">
        <f t="shared" si="27"/>
        <v>0</v>
      </c>
      <c r="DF29" s="227">
        <v>8429.8232200000002</v>
      </c>
      <c r="DG29" s="228">
        <f>('[4]Проверочная  таблица'!OI29+'[4]Проверочная  таблица'!OQ29)/1000</f>
        <v>8429.8232200000002</v>
      </c>
      <c r="DH29" s="228">
        <f>('[4]Проверочная  таблица'!OM29+'[4]Проверочная  таблица'!OU29)/1000</f>
        <v>8429.8232200000002</v>
      </c>
      <c r="DI29" s="227">
        <f t="shared" si="28"/>
        <v>100</v>
      </c>
      <c r="DJ29" s="227">
        <v>0</v>
      </c>
      <c r="DK29" s="228">
        <f>'[4]Проверочная  таблица'!EZ29/1000</f>
        <v>0</v>
      </c>
      <c r="DL29" s="228">
        <f>'[4]Проверочная  таблица'!FC29/1000</f>
        <v>0</v>
      </c>
      <c r="DM29" s="227">
        <f t="shared" si="29"/>
        <v>0</v>
      </c>
      <c r="DN29" s="227"/>
      <c r="DO29" s="228">
        <f>'[4]Проверочная  таблица'!CG29/1000</f>
        <v>0</v>
      </c>
      <c r="DP29" s="228">
        <f>'[4]Проверочная  таблица'!CJ29/1000</f>
        <v>0</v>
      </c>
      <c r="DQ29" s="227">
        <f t="shared" si="30"/>
        <v>0</v>
      </c>
      <c r="DR29" s="227"/>
      <c r="DS29" s="228">
        <f>'[4]Проверочная  таблица'!CH29/1000</f>
        <v>0</v>
      </c>
      <c r="DT29" s="228">
        <f>'[4]Проверочная  таблица'!CK29/1000</f>
        <v>0</v>
      </c>
      <c r="DU29" s="227">
        <f t="shared" si="31"/>
        <v>0</v>
      </c>
      <c r="DV29" s="227"/>
      <c r="DW29" s="228">
        <f>'[4]Проверочная  таблица'!CU29/1000</f>
        <v>0</v>
      </c>
      <c r="DX29" s="228">
        <f>'[4]Проверочная  таблица'!CX29/1000</f>
        <v>0</v>
      </c>
      <c r="DY29" s="227">
        <f t="shared" si="32"/>
        <v>0</v>
      </c>
      <c r="DZ29" s="227"/>
      <c r="EA29" s="228">
        <f>'[4]Проверочная  таблица'!CV29/1000</f>
        <v>0</v>
      </c>
      <c r="EB29" s="228">
        <f>'[4]Проверочная  таблица'!CY29/1000</f>
        <v>0</v>
      </c>
      <c r="EC29" s="227">
        <f t="shared" si="33"/>
        <v>0</v>
      </c>
      <c r="ED29" s="227">
        <v>0</v>
      </c>
      <c r="EE29" s="228">
        <f>'[4]Прочая  субсидия_МР  и  ГО'!V24/1000</f>
        <v>0</v>
      </c>
      <c r="EF29" s="228">
        <f>'[4]Прочая  субсидия_МР  и  ГО'!W24/1000</f>
        <v>0</v>
      </c>
      <c r="EG29" s="227">
        <f t="shared" si="34"/>
        <v>0</v>
      </c>
      <c r="EH29" s="227">
        <v>12543.0681</v>
      </c>
      <c r="EI29" s="228">
        <f>'[4]Проверочная  таблица'!BC29/1000</f>
        <v>12543.0681</v>
      </c>
      <c r="EJ29" s="228">
        <f>'[4]Проверочная  таблица'!BF29/1000</f>
        <v>12503.150449999999</v>
      </c>
      <c r="EK29" s="227">
        <f t="shared" si="35"/>
        <v>99.681755295580345</v>
      </c>
      <c r="EL29" s="227"/>
      <c r="EM29" s="228">
        <f>'[4]Прочая  субсидия_МР  и  ГО'!X24/1000</f>
        <v>0</v>
      </c>
      <c r="EN29" s="228">
        <f>'[4]Прочая  субсидия_МР  и  ГО'!Y24/1000</f>
        <v>0</v>
      </c>
      <c r="EO29" s="227">
        <f t="shared" si="36"/>
        <v>0</v>
      </c>
      <c r="EP29" s="227"/>
      <c r="EQ29" s="228">
        <f>'[4]Прочая  субсидия_МР  и  ГО'!Z24/1000</f>
        <v>0</v>
      </c>
      <c r="ER29" s="228">
        <f>'[4]Прочая  субсидия_МР  и  ГО'!AA24/1000</f>
        <v>0</v>
      </c>
      <c r="ES29" s="227">
        <f t="shared" si="37"/>
        <v>0</v>
      </c>
      <c r="ET29" s="227">
        <v>28665</v>
      </c>
      <c r="EU29" s="228">
        <f>'[4]Прочая  субсидия_МР  и  ГО'!AB24/1000</f>
        <v>29315</v>
      </c>
      <c r="EV29" s="228">
        <f>'[4]Прочая  субсидия_МР  и  ГО'!AC24/1000</f>
        <v>29315</v>
      </c>
      <c r="EW29" s="227">
        <f t="shared" si="38"/>
        <v>100</v>
      </c>
      <c r="EX29" s="227">
        <v>0</v>
      </c>
      <c r="EY29" s="228">
        <f>('[4]Проверочная  таблица'!TU29+'[4]Проверочная  таблица'!TV29+'[4]Проверочная  таблица'!TG29+'[4]Проверочная  таблица'!TH29)/1000</f>
        <v>0</v>
      </c>
      <c r="EZ29" s="228">
        <f>('[4]Проверочная  таблица'!UB29+'[4]Проверочная  таблица'!UC29+'[4]Проверочная  таблица'!TN29+'[4]Проверочная  таблица'!TO29)/1000</f>
        <v>0</v>
      </c>
      <c r="FA29" s="227">
        <f t="shared" si="39"/>
        <v>0</v>
      </c>
      <c r="FB29" s="227"/>
      <c r="FC29" s="228">
        <f>('[4]Проверочная  таблица'!TI29+'[4]Проверочная  таблица'!TJ29+'[4]Проверочная  таблица'!TW29+'[4]Проверочная  таблица'!TX29)/1000</f>
        <v>3732.3764899999996</v>
      </c>
      <c r="FD29" s="228">
        <f>('[4]Проверочная  таблица'!UD29+'[4]Проверочная  таблица'!UE29+'[4]Проверочная  таблица'!TP29+'[4]Проверочная  таблица'!TQ29)/1000</f>
        <v>3732.3764899999996</v>
      </c>
      <c r="FE29" s="227">
        <f t="shared" si="40"/>
        <v>100</v>
      </c>
      <c r="FF29" s="227">
        <v>0</v>
      </c>
      <c r="FG29" s="228">
        <f>('[4]Проверочная  таблица'!PW29+'[4]Проверочная  таблица'!PX29+'[4]Проверочная  таблица'!PM29+'[4]Проверочная  таблица'!PN29)/1000</f>
        <v>0</v>
      </c>
      <c r="FH29" s="228">
        <f>('[4]Проверочная  таблица'!PZ29+'[4]Проверочная  таблица'!QA29+'[4]Проверочная  таблица'!PR29+'[4]Проверочная  таблица'!PS29)/1000</f>
        <v>0</v>
      </c>
      <c r="FI29" s="227">
        <f t="shared" si="41"/>
        <v>0</v>
      </c>
      <c r="FJ29" s="227"/>
      <c r="FK29" s="228">
        <f>('[4]Проверочная  таблица'!GJ29+'[4]Проверочная  таблица'!GP29)/1000</f>
        <v>0</v>
      </c>
      <c r="FL29" s="228">
        <f>('[4]Проверочная  таблица'!GM29+'[4]Проверочная  таблица'!GS29)/1000</f>
        <v>0</v>
      </c>
      <c r="FM29" s="227">
        <f t="shared" si="42"/>
        <v>0</v>
      </c>
      <c r="FN29" s="227">
        <v>0</v>
      </c>
      <c r="FO29" s="228">
        <f>('[4]Проверочная  таблица'!TY29+'[4]Проверочная  таблица'!TZ29+'[4]Проверочная  таблица'!TK29+'[4]Проверочная  таблица'!TL29)/1000</f>
        <v>0</v>
      </c>
      <c r="FP29" s="228">
        <f>('[4]Проверочная  таблица'!UF29+'[4]Проверочная  таблица'!UG29+'[4]Проверочная  таблица'!TR29+'[4]Проверочная  таблица'!TS29)/1000</f>
        <v>0</v>
      </c>
      <c r="FQ29" s="227">
        <f t="shared" si="43"/>
        <v>0</v>
      </c>
      <c r="FR29" s="227">
        <v>0</v>
      </c>
      <c r="FS29" s="228">
        <f>('[4]Проверочная  таблица'!HA29+'[4]Проверочная  таблица'!HB29)/1000</f>
        <v>0</v>
      </c>
      <c r="FT29" s="228">
        <f>('[4]Проверочная  таблица'!HE29+'[4]Проверочная  таблица'!HF29)/1000</f>
        <v>0</v>
      </c>
      <c r="FU29" s="227">
        <f t="shared" si="44"/>
        <v>0</v>
      </c>
      <c r="FV29" s="227">
        <v>0</v>
      </c>
      <c r="FW29" s="228">
        <f>('[4]Проверочная  таблица'!HC29+'[4]Проверочная  таблица'!HI29)/1000</f>
        <v>0</v>
      </c>
      <c r="FX29" s="228">
        <f>('[4]Проверочная  таблица'!HG29+'[4]Проверочная  таблица'!HK29)/1000</f>
        <v>0</v>
      </c>
      <c r="FY29" s="227">
        <f t="shared" si="45"/>
        <v>0</v>
      </c>
      <c r="FZ29" s="227">
        <v>0</v>
      </c>
      <c r="GA29" s="228">
        <f>'[4]Проверочная  таблица'!HP29/1000</f>
        <v>0</v>
      </c>
      <c r="GB29" s="228">
        <f>'[4]Проверочная  таблица'!HS29/1000</f>
        <v>0</v>
      </c>
      <c r="GC29" s="227">
        <f t="shared" si="46"/>
        <v>0</v>
      </c>
      <c r="GD29" s="227">
        <v>0</v>
      </c>
      <c r="GE29" s="228">
        <f>('[4]Проверочная  таблица'!BM29+'[4]Проверочная  таблица'!BQ29)/1000</f>
        <v>0</v>
      </c>
      <c r="GF29" s="228">
        <f>('[4]Проверочная  таблица'!BO29+'[4]Проверочная  таблица'!BS29)/1000</f>
        <v>0</v>
      </c>
      <c r="GG29" s="227">
        <f t="shared" si="47"/>
        <v>0</v>
      </c>
      <c r="GH29" s="227">
        <v>26315.915960000002</v>
      </c>
      <c r="GI29" s="228">
        <f>('[4]Прочая  субсидия_МР  и  ГО'!AD24+'[4]Прочая  субсидия_БП'!N24)/1000</f>
        <v>42466.533649999998</v>
      </c>
      <c r="GJ29" s="228">
        <f>('[4]Прочая  субсидия_МР  и  ГО'!AE24+'[4]Прочая  субсидия_БП'!O24)/1000</f>
        <v>42466.533649999998</v>
      </c>
      <c r="GK29" s="227">
        <f t="shared" si="48"/>
        <v>100</v>
      </c>
      <c r="GL29" s="227">
        <v>0</v>
      </c>
      <c r="GM29" s="228">
        <f>('[4]Прочая  субсидия_МР  и  ГО'!AF24)/1000</f>
        <v>0</v>
      </c>
      <c r="GN29" s="228">
        <f>('[4]Прочая  субсидия_МР  и  ГО'!AG24)/1000</f>
        <v>0</v>
      </c>
      <c r="GO29" s="227">
        <f t="shared" si="49"/>
        <v>0</v>
      </c>
      <c r="GP29" s="227"/>
      <c r="GQ29" s="228">
        <f>('[4]Проверочная  таблица'!DA29+'[4]Проверочная  таблица'!DB29)/1000</f>
        <v>0</v>
      </c>
      <c r="GR29" s="228">
        <f>('[4]Проверочная  таблица'!DH29+'[4]Проверочная  таблица'!DI29)/1000</f>
        <v>0</v>
      </c>
      <c r="GS29" s="227">
        <f t="shared" si="50"/>
        <v>0</v>
      </c>
      <c r="GT29" s="227">
        <v>0</v>
      </c>
      <c r="GU29" s="228">
        <f>('[4]Проверочная  таблица'!DC29+'[4]Проверочная  таблица'!DD29+'[4]Проверочная  таблица'!DO29+'[4]Проверочная  таблица'!DP29)/1000</f>
        <v>0</v>
      </c>
      <c r="GV29" s="228">
        <f>('[4]Проверочная  таблица'!DJ29+'[4]Проверочная  таблица'!DK29+'[4]Проверочная  таблица'!DR29+'[4]Проверочная  таблица'!DS29)/1000</f>
        <v>0</v>
      </c>
      <c r="GW29" s="227">
        <f t="shared" si="51"/>
        <v>0</v>
      </c>
      <c r="GX29" s="227">
        <v>0</v>
      </c>
      <c r="GY29" s="228">
        <f>('[4]Проверочная  таблица'!DE29+'[4]Проверочная  таблица'!DF29)/1000</f>
        <v>0</v>
      </c>
      <c r="GZ29" s="228">
        <f>('[4]Проверочная  таблица'!DL29+'[4]Проверочная  таблица'!DM29)/1000</f>
        <v>0</v>
      </c>
      <c r="HA29" s="227">
        <f t="shared" si="10"/>
        <v>0</v>
      </c>
      <c r="HB29" s="227"/>
      <c r="HC29" s="228">
        <f>('[4]Проверочная  таблица'!BD29+'[4]Проверочная  таблица'!BI29+'[4]Прочая  субсидия_МР  и  ГО'!AH24+'[4]Прочая  субсидия_БП'!Z24)/1000</f>
        <v>0</v>
      </c>
      <c r="HD29" s="228">
        <f>('[4]Проверочная  таблица'!BG29+'[4]Проверочная  таблица'!BK29+'[4]Прочая  субсидия_МР  и  ГО'!AI24+'[4]Прочая  субсидия_БП'!AA24)/1000</f>
        <v>0</v>
      </c>
      <c r="HE29" s="227">
        <f t="shared" si="52"/>
        <v>0</v>
      </c>
      <c r="HF29" s="227">
        <v>0</v>
      </c>
      <c r="HG29" s="228">
        <f>('[4]Прочая  субсидия_МР  и  ГО'!AJ24+'[4]Прочая  субсидия_БП'!AF24)/1000</f>
        <v>0</v>
      </c>
      <c r="HH29" s="228">
        <f>('[4]Прочая  субсидия_МР  и  ГО'!AK24+'[4]Прочая  субсидия_БП'!AG24)/1000</f>
        <v>0</v>
      </c>
      <c r="HI29" s="227">
        <f t="shared" si="53"/>
        <v>0</v>
      </c>
      <c r="HJ29" s="227">
        <v>0</v>
      </c>
      <c r="HK29" s="228">
        <f>('[4]Прочая  субсидия_МР  и  ГО'!AL24)/1000</f>
        <v>0</v>
      </c>
      <c r="HL29" s="228">
        <f>('[4]Прочая  субсидия_МР  и  ГО'!AM24)/1000</f>
        <v>0</v>
      </c>
      <c r="HM29" s="227">
        <f t="shared" si="54"/>
        <v>0</v>
      </c>
      <c r="HN29" s="227"/>
      <c r="HO29" s="228">
        <f>('[4]Прочая  субсидия_МР  и  ГО'!AN24+'[4]Прочая  субсидия_БП'!AL24)/1000</f>
        <v>0</v>
      </c>
      <c r="HP29" s="228">
        <f>('[4]Прочая  субсидия_МР  и  ГО'!AO24+'[4]Прочая  субсидия_БП'!AM24)/1000</f>
        <v>0</v>
      </c>
      <c r="HQ29" s="227">
        <f t="shared" si="55"/>
        <v>0</v>
      </c>
      <c r="HR29" s="227">
        <v>590.51777000000004</v>
      </c>
      <c r="HS29" s="228">
        <f>('[4]Прочая  субсидия_МР  и  ГО'!AP24+'[4]Прочая  субсидия_БП'!AR24)/1000</f>
        <v>2230.5177699999999</v>
      </c>
      <c r="HT29" s="228">
        <f>('[4]Прочая  субсидия_МР  и  ГО'!AQ24+'[4]Прочая  субсидия_БП'!AS24)/1000</f>
        <v>2230.5177699999999</v>
      </c>
      <c r="HU29" s="227">
        <f t="shared" si="56"/>
        <v>100</v>
      </c>
      <c r="HV29" s="227">
        <v>706.8</v>
      </c>
      <c r="HW29" s="228">
        <f>'[4]Прочая  субсидия_МР  и  ГО'!AR24/1000</f>
        <v>706.8</v>
      </c>
      <c r="HX29" s="228">
        <f>'[4]Прочая  субсидия_МР  и  ГО'!AS24/1000</f>
        <v>645.79200000000003</v>
      </c>
      <c r="HY29" s="227">
        <f t="shared" si="57"/>
        <v>91.368421052631589</v>
      </c>
      <c r="HZ29" s="227">
        <v>580.18391000000008</v>
      </c>
      <c r="IA29" s="228">
        <f>'[4]Прочая  субсидия_МР  и  ГО'!AT24/1000</f>
        <v>493.97226000000001</v>
      </c>
      <c r="IB29" s="228">
        <f>'[4]Прочая  субсидия_МР  и  ГО'!AU24/1000</f>
        <v>493.97226000000001</v>
      </c>
      <c r="IC29" s="227">
        <f t="shared" si="58"/>
        <v>100</v>
      </c>
      <c r="ID29" s="227">
        <v>1634.03369</v>
      </c>
      <c r="IE29" s="228">
        <f>'[4]Прочая  субсидия_МР  и  ГО'!AV24/1000</f>
        <v>1634.03369</v>
      </c>
      <c r="IF29" s="228">
        <f>'[4]Прочая  субсидия_МР  и  ГО'!AW24/1000</f>
        <v>1634.03369</v>
      </c>
      <c r="IG29" s="227">
        <f t="shared" si="59"/>
        <v>100</v>
      </c>
      <c r="IH29" s="227"/>
      <c r="II29" s="228">
        <f>('[4]Проверочная  таблица'!RY29+'[4]Проверочная  таблица'!RZ29+'[4]Проверочная  таблица'!SE29+'[4]Проверочная  таблица'!SF29)/1000</f>
        <v>0</v>
      </c>
      <c r="IJ29" s="228">
        <f>('[4]Проверочная  таблица'!SB29+'[4]Проверочная  таблица'!SC29+'[4]Проверочная  таблица'!SH29+'[4]Проверочная  таблица'!SI29)/1000</f>
        <v>0</v>
      </c>
      <c r="IK29" s="227">
        <f t="shared" si="60"/>
        <v>0</v>
      </c>
      <c r="IL29" s="227">
        <v>228.14</v>
      </c>
      <c r="IM29" s="228">
        <f>'[4]Прочая  субсидия_МР  и  ГО'!AX24/1000</f>
        <v>228.14</v>
      </c>
      <c r="IN29" s="228">
        <f>'[4]Прочая  субсидия_МР  и  ГО'!AY24/1000</f>
        <v>228.14</v>
      </c>
      <c r="IO29" s="227">
        <f t="shared" si="61"/>
        <v>100</v>
      </c>
      <c r="IP29" s="227">
        <v>136.76</v>
      </c>
      <c r="IQ29" s="228">
        <f>('[4]Проверочная  таблица'!KU29+'[4]Проверочная  таблица'!KV29)/1000</f>
        <v>136.76</v>
      </c>
      <c r="IR29" s="228">
        <f>('[4]Проверочная  таблица'!KX29+'[4]Проверочная  таблица'!KY29)/1000</f>
        <v>136.76</v>
      </c>
      <c r="IS29" s="227">
        <f t="shared" si="62"/>
        <v>100</v>
      </c>
      <c r="IT29" s="227">
        <v>1004.31548</v>
      </c>
      <c r="IU29" s="228">
        <f>('[4]Прочая  субсидия_БП'!AX24+'[4]Прочая  субсидия_МР  и  ГО'!AZ24)/1000</f>
        <v>1004.31548</v>
      </c>
      <c r="IV29" s="228">
        <f>('[4]Прочая  субсидия_БП'!AY24+'[4]Прочая  субсидия_МР  и  ГО'!BA24)/1000</f>
        <v>1004.31548</v>
      </c>
      <c r="IW29" s="227">
        <f t="shared" si="63"/>
        <v>100</v>
      </c>
      <c r="IX29" s="227">
        <v>84.836060000000003</v>
      </c>
      <c r="IY29" s="228">
        <f>'[4]Прочая  субсидия_МР  и  ГО'!BB24/1000</f>
        <v>84.836060000000003</v>
      </c>
      <c r="IZ29" s="228">
        <f>'[4]Прочая  субсидия_МР  и  ГО'!BC24/1000</f>
        <v>84.836060000000003</v>
      </c>
      <c r="JA29" s="227">
        <f t="shared" si="64"/>
        <v>100</v>
      </c>
      <c r="JB29" s="227">
        <v>0</v>
      </c>
      <c r="JC29" s="228">
        <f>('[4]Прочая  субсидия_МР  и  ГО'!BD24+'[4]Прочая  субсидия_БП'!BE24)/1000</f>
        <v>0</v>
      </c>
      <c r="JD29" s="228">
        <f>('[4]Прочая  субсидия_МР  и  ГО'!BE24+'[4]Прочая  субсидия_БП'!BF24)/1000</f>
        <v>0</v>
      </c>
      <c r="JE29" s="227">
        <f t="shared" si="65"/>
        <v>0</v>
      </c>
      <c r="JF29" s="227">
        <v>0</v>
      </c>
      <c r="JG29" s="228">
        <f>('[4]Проверочная  таблица'!FG29+'[4]Проверочная  таблица'!FH29+'[4]Проверочная  таблица'!FM29+'[4]Проверочная  таблица'!FN29)/1000</f>
        <v>0</v>
      </c>
      <c r="JH29" s="228">
        <f>('[4]Проверочная  таблица'!FJ29+'[4]Проверочная  таблица'!FK29+'[4]Проверочная  таблица'!FP29+'[4]Проверочная  таблица'!FQ29)/1000</f>
        <v>0</v>
      </c>
      <c r="JI29" s="227">
        <f t="shared" si="66"/>
        <v>0</v>
      </c>
      <c r="JJ29" s="227">
        <v>133.63917999999998</v>
      </c>
      <c r="JK29" s="228">
        <f>('[4]Прочая  субсидия_МР  и  ГО'!BF24+'[4]Прочая  субсидия_БП'!BK24)/1000</f>
        <v>133.63917999999998</v>
      </c>
      <c r="JL29" s="228">
        <f>('[4]Прочая  субсидия_МР  и  ГО'!BG24+'[4]Прочая  субсидия_БП'!BL24)/1000</f>
        <v>133.63917999999998</v>
      </c>
      <c r="JM29" s="227">
        <f t="shared" si="67"/>
        <v>100</v>
      </c>
    </row>
    <row r="30" spans="1:273" ht="21.75" customHeight="1" thickBot="1" x14ac:dyDescent="0.3">
      <c r="A30" s="230" t="s">
        <v>29</v>
      </c>
      <c r="B30" s="231">
        <f t="shared" si="11"/>
        <v>185111.73412000001</v>
      </c>
      <c r="C30" s="231">
        <f t="shared" si="11"/>
        <v>340114.71351000003</v>
      </c>
      <c r="D30" s="231">
        <f t="shared" si="11"/>
        <v>337417.66441000003</v>
      </c>
      <c r="E30" s="224" t="e">
        <f>M30+Q30+#REF!+#REF!+#REF!+U30+Y30+AG30+#REF!+#REF!+AO30+BA30+HY30+BI30+BM30+AS30+BQ30+#REF!+BY30+#REF!+CG30+#REF!+#REF!+CC30+#REF!+#REF!+CK30+#REF!+#REF!+CS30+#REF!+CW30+DA30+DE30+DI30+#REF!+#REF!+DM30+DY30+EG30+EK30+EW30+FA30+#REF!+FI30+FQ30+FU30+GC30+GG30+GK30+GO30+GS30+GW30+HA30+#REF!+HE30+HI30+HM30+#REF!+HU30+IC30+IG30+IK30+IW30+JA30+JI30+JM30</f>
        <v>#REF!</v>
      </c>
      <c r="F30" s="225" t="e">
        <f>O30+#REF!+#REF!+#REF!+S30+W30+AE30+#REF!+#REF!+AM30+AY30+HW30+BG30+BK30+AQ30+BO30+#REF!+BW30+#REF!+CE30+#REF!+#REF!+CA30+#REF!+#REF!+CI30+#REF!+#REF!+CQ30+#REF!+CU30+CY30+DC30+DG30+#REF!+#REF!+DK30+DW30+EE30+EI30+EU30+EY30+#REF!+FG30+FO30+FS30+GA30+GE30+GI30+GM30+GQ30+GU30+GY30+#REF!+HC30+HG30+HK30+#REF!+HS30+IA30+IE30+II30+IU30+IY30+JG30+JK30+JC30</f>
        <v>#REF!</v>
      </c>
      <c r="G30" s="225" t="e">
        <f>P30+#REF!+#REF!+#REF!+T30+X30+AF30+#REF!+#REF!+AN30+AZ30+HX30+BH30+BL30+AR30+BP30+#REF!+BX30+#REF!+CF30+#REF!+#REF!+CB30+#REF!+#REF!+CJ30+#REF!+#REF!+CR30+#REF!+CV30+CZ30+DD30+DH30+#REF!+#REF!+DL30+DX30+EF30+EJ30+EV30+EZ30+#REF!+FH30+FP30+FT30+GB30+GF30+GJ30+GN30+GR30+GV30+GZ30+#REF!+HD30+HH30+HL30+#REF!+HT30+IB30+IF30+IJ30+IV30+IZ30+JH30+JL30+JD30</f>
        <v>#REF!</v>
      </c>
      <c r="H30" s="225" t="e">
        <f>Q30+#REF!+#REF!+#REF!+U30+Y30+AG30+#REF!+#REF!+AO30+BA30+HY30+BI30+BM30+AS30+BQ30+#REF!+BY30+#REF!+CG30+#REF!+#REF!+CC30+#REF!+#REF!+CK30+#REF!+#REF!+CS30+#REF!+CW30+DA30+DE30+DI30+#REF!+#REF!+DM30+DY30+EG30+EK30+EW30+FA30+#REF!+FI30+FQ30+FU30+GC30+GG30+GK30+GO30+GS30+GW30+HA30+#REF!+HE30+HI30+HM30+#REF!+HU30+IC30+IG30+IK30+IW30+JA30+JI30+JM30+#REF!</f>
        <v>#REF!</v>
      </c>
      <c r="I30" s="226">
        <f t="shared" si="0"/>
        <v>99.207017811088988</v>
      </c>
      <c r="J30" s="227">
        <v>4000</v>
      </c>
      <c r="K30" s="228">
        <f>'[4]Проверочная  таблица'!DY30/1000</f>
        <v>4000</v>
      </c>
      <c r="L30" s="228">
        <f>'[4]Проверочная  таблица'!EC30/1000</f>
        <v>4000</v>
      </c>
      <c r="M30" s="227">
        <f t="shared" si="12"/>
        <v>100</v>
      </c>
      <c r="N30" s="227">
        <v>3600</v>
      </c>
      <c r="O30" s="229">
        <f>'[4]Проверочная  таблица'!DZ30/1000</f>
        <v>3600</v>
      </c>
      <c r="P30" s="228">
        <f>'[4]Проверочная  таблица'!ED30/1000</f>
        <v>3600</v>
      </c>
      <c r="Q30" s="227">
        <f t="shared" si="13"/>
        <v>100</v>
      </c>
      <c r="R30" s="227"/>
      <c r="S30" s="228">
        <f>'[4]Проверочная  таблица'!SZ30/1000</f>
        <v>0</v>
      </c>
      <c r="T30" s="228">
        <f>'[4]Проверочная  таблица'!TC30/1000</f>
        <v>0</v>
      </c>
      <c r="U30" s="227">
        <f t="shared" si="1"/>
        <v>0</v>
      </c>
      <c r="V30" s="227">
        <v>232.75351000000001</v>
      </c>
      <c r="W30" s="228">
        <f>('[4]Прочая  субсидия_МР  и  ГО'!F25)/1000</f>
        <v>232.75351000000001</v>
      </c>
      <c r="X30" s="228">
        <f>('[4]Прочая  субсидия_МР  и  ГО'!G25)/1000</f>
        <v>232.75351000000001</v>
      </c>
      <c r="Y30" s="227">
        <f t="shared" si="14"/>
        <v>100</v>
      </c>
      <c r="Z30" s="227">
        <v>0</v>
      </c>
      <c r="AA30" s="228">
        <f>'[4]Прочая  субсидия_МР  и  ГО'!H25/1000</f>
        <v>0</v>
      </c>
      <c r="AB30" s="228">
        <f>'[4]Прочая  субсидия_МР  и  ГО'!I25/1000</f>
        <v>0</v>
      </c>
      <c r="AC30" s="227">
        <f t="shared" si="15"/>
        <v>0</v>
      </c>
      <c r="AD30" s="227">
        <v>0</v>
      </c>
      <c r="AE30" s="228">
        <f>('[4]Проверочная  таблица'!ET30+'[4]Проверочная  таблица'!EU30)/1000</f>
        <v>0</v>
      </c>
      <c r="AF30" s="228">
        <f>('[4]Проверочная  таблица'!EX30+'[4]Проверочная  таблица'!EY30)/1000</f>
        <v>0</v>
      </c>
      <c r="AG30" s="227">
        <f t="shared" si="16"/>
        <v>0</v>
      </c>
      <c r="AH30" s="227">
        <v>0</v>
      </c>
      <c r="AI30" s="228">
        <f>'[4]Проверочная  таблица'!ES30/1000</f>
        <v>0</v>
      </c>
      <c r="AJ30" s="228">
        <f>'[4]Проверочная  таблица'!EW30/1000</f>
        <v>0</v>
      </c>
      <c r="AK30" s="227">
        <f t="shared" si="17"/>
        <v>0</v>
      </c>
      <c r="AL30" s="227">
        <v>0</v>
      </c>
      <c r="AM30" s="228">
        <f>'[4]Проверочная  таблица'!EF30/1000</f>
        <v>0</v>
      </c>
      <c r="AN30" s="228">
        <f>'[4]Проверочная  таблица'!EI30/1000</f>
        <v>0</v>
      </c>
      <c r="AO30" s="227">
        <f t="shared" si="18"/>
        <v>0</v>
      </c>
      <c r="AP30" s="227">
        <v>0</v>
      </c>
      <c r="AQ30" s="228">
        <f>'[4]Прочая  субсидия_МР  и  ГО'!J25/1000</f>
        <v>0</v>
      </c>
      <c r="AR30" s="228">
        <f>'[4]Прочая  субсидия_МР  и  ГО'!K25/1000</f>
        <v>0</v>
      </c>
      <c r="AS30" s="227">
        <f t="shared" si="2"/>
        <v>0</v>
      </c>
      <c r="AT30" s="227"/>
      <c r="AU30" s="228">
        <f>'[4]Прочая  субсидия_МР  и  ГО'!L25/1000</f>
        <v>0</v>
      </c>
      <c r="AV30" s="228">
        <f>'[4]Прочая  субсидия_МР  и  ГО'!M25/1000</f>
        <v>0</v>
      </c>
      <c r="AW30" s="227">
        <f t="shared" si="3"/>
        <v>0</v>
      </c>
      <c r="AX30" s="227">
        <v>0</v>
      </c>
      <c r="AY30" s="228">
        <f>'[1]Исполнение  по  субсидии'!AM30</f>
        <v>0</v>
      </c>
      <c r="AZ30" s="228">
        <f>'[1]Исполнение  по  субсидии'!AN30</f>
        <v>0</v>
      </c>
      <c r="BA30" s="227">
        <f t="shared" si="4"/>
        <v>0</v>
      </c>
      <c r="BB30" s="227">
        <v>0</v>
      </c>
      <c r="BC30" s="228">
        <f>'[4]Проверочная  таблица'!SO30/1000</f>
        <v>72587.195999999996</v>
      </c>
      <c r="BD30" s="228">
        <f>'[4]Проверочная  таблица'!SU30/1000</f>
        <v>72587.195999999996</v>
      </c>
      <c r="BE30" s="227">
        <f t="shared" si="5"/>
        <v>100</v>
      </c>
      <c r="BF30" s="227">
        <v>0</v>
      </c>
      <c r="BG30" s="228">
        <f>'[4]Прочая  субсидия_МР  и  ГО'!N25/1000</f>
        <v>0</v>
      </c>
      <c r="BH30" s="228">
        <f>'[4]Прочая  субсидия_МР  и  ГО'!O25/1000</f>
        <v>0</v>
      </c>
      <c r="BI30" s="227">
        <f t="shared" si="19"/>
        <v>0</v>
      </c>
      <c r="BJ30" s="227">
        <v>0</v>
      </c>
      <c r="BK30" s="228">
        <f>'[4]Прочая  субсидия_МР  и  ГО'!P25/1000</f>
        <v>0</v>
      </c>
      <c r="BL30" s="228">
        <f>'[4]Прочая  субсидия_МР  и  ГО'!Q25/1000</f>
        <v>0</v>
      </c>
      <c r="BM30" s="227">
        <f t="shared" si="6"/>
        <v>0</v>
      </c>
      <c r="BN30" s="227">
        <v>197.06312</v>
      </c>
      <c r="BO30" s="228">
        <f>'[4]Прочая  субсидия_МР  и  ГО'!R25/1000</f>
        <v>197.06312</v>
      </c>
      <c r="BP30" s="228">
        <f>'[4]Прочая  субсидия_МР  и  ГО'!S25/1000</f>
        <v>197.06312</v>
      </c>
      <c r="BQ30" s="227">
        <f t="shared" si="20"/>
        <v>100</v>
      </c>
      <c r="BR30" s="227"/>
      <c r="BS30" s="228">
        <f>'[4]Проверочная  таблица'!JJ30/1000</f>
        <v>8000</v>
      </c>
      <c r="BT30" s="228">
        <f>'[4]Проверочная  таблица'!JM30/1000</f>
        <v>8000</v>
      </c>
      <c r="BU30" s="227">
        <f t="shared" si="7"/>
        <v>100</v>
      </c>
      <c r="BV30" s="227">
        <v>0</v>
      </c>
      <c r="BW30" s="228">
        <f>('[4]Проверочная  таблица'!LT30+'[4]Проверочная  таблица'!LU30+'[4]Проверочная  таблица'!LL30+'[4]Проверочная  таблица'!LM30)/1000</f>
        <v>0</v>
      </c>
      <c r="BX30" s="228">
        <f>('[4]Проверочная  таблица'!LP30+'[4]Проверочная  таблица'!LQ30+'[4]Проверочная  таблица'!LX30+'[4]Проверочная  таблица'!LY30)/1000</f>
        <v>0</v>
      </c>
      <c r="BY30" s="227">
        <f t="shared" si="8"/>
        <v>0</v>
      </c>
      <c r="BZ30" s="227">
        <v>0</v>
      </c>
      <c r="CA30" s="228">
        <f>('[4]Проверочная  таблица'!MS30+'[4]Проверочная  таблица'!MT30)/1000</f>
        <v>0</v>
      </c>
      <c r="CB30" s="228">
        <f>('[4]Проверочная  таблица'!NA30+'[4]Проверочная  таблица'!NB30)/1000</f>
        <v>0</v>
      </c>
      <c r="CC30" s="227">
        <f t="shared" si="21"/>
        <v>0</v>
      </c>
      <c r="CD30" s="227">
        <v>0</v>
      </c>
      <c r="CE30" s="228">
        <f>'[4]Проверочная  таблица'!QN30/1000</f>
        <v>0</v>
      </c>
      <c r="CF30" s="228">
        <f>'[4]Проверочная  таблица'!QQ30/1000</f>
        <v>0</v>
      </c>
      <c r="CG30" s="227">
        <f t="shared" si="22"/>
        <v>0</v>
      </c>
      <c r="CH30" s="227">
        <v>5.21739</v>
      </c>
      <c r="CI30" s="228">
        <f>('[4]Прочая  субсидия_МР  и  ГО'!T25+'[4]Прочая  субсидия_БП'!H25)/1000</f>
        <v>5.21739</v>
      </c>
      <c r="CJ30" s="228">
        <f>('[4]Прочая  субсидия_МР  и  ГО'!U25+'[4]Прочая  субсидия_БП'!I25)/1000</f>
        <v>5.21739</v>
      </c>
      <c r="CK30" s="227">
        <f t="shared" si="23"/>
        <v>100</v>
      </c>
      <c r="CL30" s="227"/>
      <c r="CM30" s="228">
        <f>('[4]Проверочная  таблица'!IT30+'[4]Проверочная  таблица'!IZ30)/1000</f>
        <v>2631.5789500000001</v>
      </c>
      <c r="CN30" s="228">
        <f>('[4]Проверочная  таблица'!IW30+'[4]Проверочная  таблица'!JC30)/1000</f>
        <v>2631.5789500000001</v>
      </c>
      <c r="CO30" s="227">
        <f t="shared" si="24"/>
        <v>100</v>
      </c>
      <c r="CP30" s="227">
        <v>0</v>
      </c>
      <c r="CQ30" s="228">
        <f>('[4]Проверочная  таблица'!JP30)/1000</f>
        <v>0</v>
      </c>
      <c r="CR30" s="228">
        <f>('[4]Проверочная  таблица'!JS30)/1000</f>
        <v>0</v>
      </c>
      <c r="CS30" s="227">
        <f t="shared" si="9"/>
        <v>0</v>
      </c>
      <c r="CT30" s="227">
        <v>254.10137</v>
      </c>
      <c r="CU30" s="228">
        <f>('[4]Проверочная  таблица'!MV30+'[4]Проверочная  таблица'!MW30+'[4]Проверочная  таблица'!NG30+'[4]Проверочная  таблица'!NH30)/1000</f>
        <v>254.10137</v>
      </c>
      <c r="CV30" s="228">
        <f>('[4]Проверочная  таблица'!NJ30+'[4]Проверочная  таблица'!NK30+'[4]Проверочная  таблица'!ND30+'[4]Проверочная  таблица'!NE30)/1000</f>
        <v>254.10137</v>
      </c>
      <c r="CW30" s="227">
        <f t="shared" si="25"/>
        <v>100</v>
      </c>
      <c r="CX30" s="227">
        <v>0</v>
      </c>
      <c r="CY30" s="228">
        <f>('[4]Проверочная  таблица'!HV30+'[4]Проверочная  таблица'!IB30)/1000</f>
        <v>0</v>
      </c>
      <c r="CZ30" s="228">
        <f>('[4]Проверочная  таблица'!HY30+'[4]Проверочная  таблица'!IE30)/1000</f>
        <v>0</v>
      </c>
      <c r="DA30" s="227">
        <f t="shared" si="26"/>
        <v>0</v>
      </c>
      <c r="DB30" s="227">
        <v>16421.05284</v>
      </c>
      <c r="DC30" s="228">
        <f>('[4]Проверочная  таблица'!OG30+'[4]Проверочная  таблица'!OH30+'[4]Проверочная  таблица'!OO30+'[4]Проверочная  таблица'!OP30)/1000</f>
        <v>16421.05284</v>
      </c>
      <c r="DD30" s="228">
        <f>('[4]Проверочная  таблица'!OK30+'[4]Проверочная  таблица'!OL30+'[4]Проверочная  таблица'!OS30+'[4]Проверочная  таблица'!OT30)/1000</f>
        <v>16421.05284</v>
      </c>
      <c r="DE30" s="227">
        <f t="shared" si="27"/>
        <v>100</v>
      </c>
      <c r="DF30" s="227">
        <v>13206.72062</v>
      </c>
      <c r="DG30" s="228">
        <f>('[4]Проверочная  таблица'!OI30+'[4]Проверочная  таблица'!OQ30)/1000</f>
        <v>22237.679680000001</v>
      </c>
      <c r="DH30" s="228">
        <f>('[4]Проверочная  таблица'!OM30+'[4]Проверочная  таблица'!OU30)/1000</f>
        <v>22237.679680000001</v>
      </c>
      <c r="DI30" s="227">
        <f t="shared" si="28"/>
        <v>100</v>
      </c>
      <c r="DJ30" s="227">
        <v>0</v>
      </c>
      <c r="DK30" s="228">
        <f>'[4]Проверочная  таблица'!EZ30/1000</f>
        <v>0</v>
      </c>
      <c r="DL30" s="228">
        <f>'[4]Проверочная  таблица'!FC30/1000</f>
        <v>0</v>
      </c>
      <c r="DM30" s="227">
        <f t="shared" si="29"/>
        <v>0</v>
      </c>
      <c r="DN30" s="227"/>
      <c r="DO30" s="228">
        <f>'[4]Проверочная  таблица'!CG30/1000</f>
        <v>0</v>
      </c>
      <c r="DP30" s="228">
        <f>'[4]Проверочная  таблица'!CJ30/1000</f>
        <v>0</v>
      </c>
      <c r="DQ30" s="227">
        <f t="shared" si="30"/>
        <v>0</v>
      </c>
      <c r="DR30" s="227"/>
      <c r="DS30" s="228">
        <f>'[4]Проверочная  таблица'!CH30/1000</f>
        <v>22100</v>
      </c>
      <c r="DT30" s="228">
        <f>'[4]Проверочная  таблица'!CK30/1000</f>
        <v>22100</v>
      </c>
      <c r="DU30" s="227">
        <f t="shared" si="31"/>
        <v>100</v>
      </c>
      <c r="DV30" s="227"/>
      <c r="DW30" s="228">
        <f>'[4]Проверочная  таблица'!CU30/1000</f>
        <v>0</v>
      </c>
      <c r="DX30" s="228">
        <f>'[4]Проверочная  таблица'!CX30/1000</f>
        <v>0</v>
      </c>
      <c r="DY30" s="227">
        <f t="shared" si="32"/>
        <v>0</v>
      </c>
      <c r="DZ30" s="227"/>
      <c r="EA30" s="228">
        <f>'[4]Проверочная  таблица'!CV30/1000</f>
        <v>14956.31364</v>
      </c>
      <c r="EB30" s="228">
        <f>'[4]Проверочная  таблица'!CY30/1000</f>
        <v>14956.31364</v>
      </c>
      <c r="EC30" s="227">
        <f t="shared" si="33"/>
        <v>100</v>
      </c>
      <c r="ED30" s="227">
        <v>0</v>
      </c>
      <c r="EE30" s="228">
        <f>'[4]Прочая  субсидия_МР  и  ГО'!V25/1000</f>
        <v>0</v>
      </c>
      <c r="EF30" s="228">
        <f>'[4]Прочая  субсидия_МР  и  ГО'!W25/1000</f>
        <v>0</v>
      </c>
      <c r="EG30" s="227">
        <f t="shared" si="34"/>
        <v>0</v>
      </c>
      <c r="EH30" s="227">
        <v>26320</v>
      </c>
      <c r="EI30" s="228">
        <f>'[4]Проверочная  таблица'!BC30/1000</f>
        <v>26404.6</v>
      </c>
      <c r="EJ30" s="228">
        <f>'[4]Проверочная  таблица'!BF30/1000</f>
        <v>23944.421539999999</v>
      </c>
      <c r="EK30" s="227">
        <f t="shared" si="35"/>
        <v>90.682765654469293</v>
      </c>
      <c r="EL30" s="227"/>
      <c r="EM30" s="228">
        <f>'[4]Прочая  субсидия_МР  и  ГО'!X25/1000</f>
        <v>0</v>
      </c>
      <c r="EN30" s="228">
        <f>'[4]Прочая  субсидия_МР  и  ГО'!Y25/1000</f>
        <v>0</v>
      </c>
      <c r="EO30" s="227">
        <f t="shared" si="36"/>
        <v>0</v>
      </c>
      <c r="EP30" s="227"/>
      <c r="EQ30" s="228">
        <f>'[4]Прочая  субсидия_МР  и  ГО'!Z25/1000</f>
        <v>0</v>
      </c>
      <c r="ER30" s="228">
        <f>'[4]Прочая  субсидия_МР  и  ГО'!AA25/1000</f>
        <v>0</v>
      </c>
      <c r="ES30" s="227">
        <f t="shared" si="37"/>
        <v>0</v>
      </c>
      <c r="ET30" s="227">
        <v>40574.354039999998</v>
      </c>
      <c r="EU30" s="228">
        <f>'[4]Прочая  субсидия_МР  и  ГО'!AB25/1000</f>
        <v>47333.354030000002</v>
      </c>
      <c r="EV30" s="228">
        <f>'[4]Прочая  субсидия_МР  и  ГО'!AC25/1000</f>
        <v>47282.355459999999</v>
      </c>
      <c r="EW30" s="227">
        <f t="shared" si="38"/>
        <v>99.892256589364706</v>
      </c>
      <c r="EX30" s="227">
        <v>9527.8832600000005</v>
      </c>
      <c r="EY30" s="228">
        <f>('[4]Проверочная  таблица'!TU30+'[4]Проверочная  таблица'!TV30+'[4]Проверочная  таблица'!TG30+'[4]Проверочная  таблица'!TH30)/1000</f>
        <v>9527.8832600000005</v>
      </c>
      <c r="EZ30" s="228">
        <f>('[4]Проверочная  таблица'!UB30+'[4]Проверочная  таблица'!UC30+'[4]Проверочная  таблица'!TN30+'[4]Проверочная  таблица'!TO30)/1000</f>
        <v>9527.8832600000005</v>
      </c>
      <c r="FA30" s="227">
        <f t="shared" si="39"/>
        <v>100</v>
      </c>
      <c r="FB30" s="227"/>
      <c r="FC30" s="228">
        <f>('[4]Проверочная  таблица'!TI30+'[4]Проверочная  таблица'!TJ30+'[4]Проверочная  таблица'!TW30+'[4]Проверочная  таблица'!TX30)/1000</f>
        <v>0</v>
      </c>
      <c r="FD30" s="228">
        <f>('[4]Проверочная  таблица'!UD30+'[4]Проверочная  таблица'!UE30+'[4]Проверочная  таблица'!TP30+'[4]Проверочная  таблица'!TQ30)/1000</f>
        <v>0</v>
      </c>
      <c r="FE30" s="227">
        <f t="shared" si="40"/>
        <v>0</v>
      </c>
      <c r="FF30" s="227">
        <v>0</v>
      </c>
      <c r="FG30" s="228">
        <f>('[4]Проверочная  таблица'!PW30+'[4]Проверочная  таблица'!PX30+'[4]Проверочная  таблица'!PM30+'[4]Проверочная  таблица'!PN30)/1000</f>
        <v>0</v>
      </c>
      <c r="FH30" s="228">
        <f>('[4]Проверочная  таблица'!PZ30+'[4]Проверочная  таблица'!QA30+'[4]Проверочная  таблица'!PR30+'[4]Проверочная  таблица'!PS30)/1000</f>
        <v>0</v>
      </c>
      <c r="FI30" s="227">
        <f t="shared" si="41"/>
        <v>0</v>
      </c>
      <c r="FJ30" s="227"/>
      <c r="FK30" s="228">
        <f>('[4]Проверочная  таблица'!GJ30+'[4]Проверочная  таблица'!GP30)/1000</f>
        <v>0</v>
      </c>
      <c r="FL30" s="228">
        <f>('[4]Проверочная  таблица'!GM30+'[4]Проверочная  таблица'!GS30)/1000</f>
        <v>0</v>
      </c>
      <c r="FM30" s="227">
        <f t="shared" si="42"/>
        <v>0</v>
      </c>
      <c r="FN30" s="227">
        <v>0</v>
      </c>
      <c r="FO30" s="228">
        <f>('[4]Проверочная  таблица'!TY30+'[4]Проверочная  таблица'!TZ30+'[4]Проверочная  таблица'!TK30+'[4]Проверочная  таблица'!TL30)/1000</f>
        <v>0</v>
      </c>
      <c r="FP30" s="228">
        <f>('[4]Проверочная  таблица'!UF30+'[4]Проверочная  таблица'!UG30+'[4]Проверочная  таблица'!TR30+'[4]Проверочная  таблица'!TS30)/1000</f>
        <v>0</v>
      </c>
      <c r="FQ30" s="227">
        <f t="shared" si="43"/>
        <v>0</v>
      </c>
      <c r="FR30" s="227">
        <v>0</v>
      </c>
      <c r="FS30" s="228">
        <f>('[4]Проверочная  таблица'!HA30+'[4]Проверочная  таблица'!HB30)/1000</f>
        <v>0</v>
      </c>
      <c r="FT30" s="228">
        <f>('[4]Проверочная  таблица'!HE30+'[4]Проверочная  таблица'!HF30)/1000</f>
        <v>0</v>
      </c>
      <c r="FU30" s="227">
        <f t="shared" si="44"/>
        <v>0</v>
      </c>
      <c r="FV30" s="227">
        <v>0</v>
      </c>
      <c r="FW30" s="228">
        <f>('[4]Проверочная  таблица'!HC30+'[4]Проверочная  таблица'!HI30)/1000</f>
        <v>0</v>
      </c>
      <c r="FX30" s="228">
        <f>('[4]Проверочная  таблица'!HG30+'[4]Проверочная  таблица'!HK30)/1000</f>
        <v>0</v>
      </c>
      <c r="FY30" s="227">
        <f t="shared" si="45"/>
        <v>0</v>
      </c>
      <c r="FZ30" s="227">
        <v>0</v>
      </c>
      <c r="GA30" s="228">
        <f>'[4]Проверочная  таблица'!HP30/1000</f>
        <v>0</v>
      </c>
      <c r="GB30" s="228">
        <f>'[4]Проверочная  таблица'!HS30/1000</f>
        <v>0</v>
      </c>
      <c r="GC30" s="227">
        <f t="shared" si="46"/>
        <v>0</v>
      </c>
      <c r="GD30" s="227">
        <v>28177.208500000001</v>
      </c>
      <c r="GE30" s="228">
        <f>('[4]Проверочная  таблица'!BM30+'[4]Проверочная  таблица'!BQ30)/1000</f>
        <v>27778.487140000001</v>
      </c>
      <c r="GF30" s="228">
        <f>('[4]Проверочная  таблица'!BO30+'[4]Проверочная  таблица'!BS30)/1000</f>
        <v>27778.487140000001</v>
      </c>
      <c r="GG30" s="227">
        <f t="shared" si="47"/>
        <v>100</v>
      </c>
      <c r="GH30" s="227">
        <v>29775.91142</v>
      </c>
      <c r="GI30" s="228">
        <f>('[4]Прочая  субсидия_МР  и  ГО'!AD25+'[4]Прочая  субсидия_БП'!N25)/1000</f>
        <v>37909.80745</v>
      </c>
      <c r="GJ30" s="228">
        <f>('[4]Прочая  субсидия_МР  и  ГО'!AE25+'[4]Прочая  субсидия_БП'!O25)/1000</f>
        <v>37909.80745</v>
      </c>
      <c r="GK30" s="227">
        <f t="shared" si="48"/>
        <v>100</v>
      </c>
      <c r="GL30" s="227">
        <v>0</v>
      </c>
      <c r="GM30" s="228">
        <f>('[4]Прочая  субсидия_МР  и  ГО'!AF25)/1000</f>
        <v>0</v>
      </c>
      <c r="GN30" s="228">
        <f>('[4]Прочая  субсидия_МР  и  ГО'!AG25)/1000</f>
        <v>0</v>
      </c>
      <c r="GO30" s="227">
        <f t="shared" si="49"/>
        <v>0</v>
      </c>
      <c r="GP30" s="227"/>
      <c r="GQ30" s="228">
        <f>('[4]Проверочная  таблица'!DA30+'[4]Проверочная  таблица'!DB30)/1000</f>
        <v>0</v>
      </c>
      <c r="GR30" s="228">
        <f>('[4]Проверочная  таблица'!DH30+'[4]Проверочная  таблица'!DI30)/1000</f>
        <v>0</v>
      </c>
      <c r="GS30" s="227">
        <f t="shared" si="50"/>
        <v>0</v>
      </c>
      <c r="GT30" s="227">
        <v>0</v>
      </c>
      <c r="GU30" s="228">
        <f>('[4]Проверочная  таблица'!DC30+'[4]Проверочная  таблица'!DD30+'[4]Проверочная  таблица'!DO30+'[4]Проверочная  таблица'!DP30)/1000</f>
        <v>0</v>
      </c>
      <c r="GV30" s="228">
        <f>('[4]Проверочная  таблица'!DJ30+'[4]Проверочная  таблица'!DK30+'[4]Проверочная  таблица'!DR30+'[4]Проверочная  таблица'!DS30)/1000</f>
        <v>0</v>
      </c>
      <c r="GW30" s="227">
        <f t="shared" si="51"/>
        <v>0</v>
      </c>
      <c r="GX30" s="227">
        <v>0</v>
      </c>
      <c r="GY30" s="228">
        <f>('[4]Проверочная  таблица'!DE30+'[4]Проверочная  таблица'!DF30)/1000</f>
        <v>0</v>
      </c>
      <c r="GZ30" s="228">
        <f>('[4]Проверочная  таблица'!DL30+'[4]Проверочная  таблица'!DM30)/1000</f>
        <v>0</v>
      </c>
      <c r="HA30" s="227">
        <f t="shared" si="10"/>
        <v>0</v>
      </c>
      <c r="HB30" s="227"/>
      <c r="HC30" s="228">
        <f>('[4]Проверочная  таблица'!BD30+'[4]Проверочная  таблица'!BI30+'[4]Прочая  субсидия_МР  и  ГО'!AH25+'[4]Прочая  субсидия_БП'!Z25)/1000</f>
        <v>0</v>
      </c>
      <c r="HD30" s="228">
        <f>('[4]Проверочная  таблица'!BG30+'[4]Проверочная  таблица'!BK30+'[4]Прочая  субсидия_МР  и  ГО'!AI25+'[4]Прочая  субсидия_БП'!AA25)/1000</f>
        <v>0</v>
      </c>
      <c r="HE30" s="227">
        <f t="shared" si="52"/>
        <v>0</v>
      </c>
      <c r="HF30" s="227">
        <v>9000</v>
      </c>
      <c r="HG30" s="228">
        <f>('[4]Прочая  субсидия_МР  и  ГО'!AJ25+'[4]Прочая  субсидия_БП'!AF25)/1000</f>
        <v>20010.69731</v>
      </c>
      <c r="HH30" s="228">
        <f>('[4]Прочая  субсидия_МР  и  ГО'!AK25+'[4]Прочая  субсидия_БП'!AG25)/1000</f>
        <v>20010.69731</v>
      </c>
      <c r="HI30" s="227">
        <f t="shared" si="53"/>
        <v>100</v>
      </c>
      <c r="HJ30" s="227">
        <v>0</v>
      </c>
      <c r="HK30" s="228">
        <f>('[4]Прочая  субсидия_МР  и  ГО'!AL25)/1000</f>
        <v>0</v>
      </c>
      <c r="HL30" s="228">
        <f>('[4]Прочая  субсидия_МР  и  ГО'!AM25)/1000</f>
        <v>0</v>
      </c>
      <c r="HM30" s="227">
        <f t="shared" si="54"/>
        <v>0</v>
      </c>
      <c r="HN30" s="227"/>
      <c r="HO30" s="228">
        <f>('[4]Прочая  субсидия_МР  и  ГО'!AN25+'[4]Прочая  субсидия_БП'!AL25)/1000</f>
        <v>0</v>
      </c>
      <c r="HP30" s="228">
        <f>('[4]Прочая  субсидия_МР  и  ГО'!AO25+'[4]Прочая  субсидия_БП'!AM25)/1000</f>
        <v>0</v>
      </c>
      <c r="HQ30" s="227">
        <f t="shared" si="55"/>
        <v>0</v>
      </c>
      <c r="HR30" s="227">
        <v>504.79745000000003</v>
      </c>
      <c r="HS30" s="228">
        <f>('[4]Прочая  субсидия_МР  и  ГО'!AP25+'[4]Прочая  субсидия_БП'!AR25)/1000</f>
        <v>504.79745000000003</v>
      </c>
      <c r="HT30" s="228">
        <f>('[4]Прочая  субсидия_МР  и  ГО'!AQ25+'[4]Прочая  субсидия_БП'!AS25)/1000</f>
        <v>504.79745000000003</v>
      </c>
      <c r="HU30" s="227">
        <f t="shared" si="56"/>
        <v>100</v>
      </c>
      <c r="HV30" s="227">
        <v>714.4</v>
      </c>
      <c r="HW30" s="228">
        <f>'[4]Прочая  субсидия_МР  и  ГО'!AR25/1000</f>
        <v>714.4</v>
      </c>
      <c r="HX30" s="228">
        <f>'[4]Прочая  субсидия_МР  и  ГО'!AS25/1000</f>
        <v>572.16206999999997</v>
      </c>
      <c r="HY30" s="227">
        <f t="shared" si="57"/>
        <v>80.08987541993281</v>
      </c>
      <c r="HZ30" s="227">
        <v>493.71902</v>
      </c>
      <c r="IA30" s="228">
        <f>'[4]Прочая  субсидия_МР  и  ГО'!AT25/1000</f>
        <v>601.17879000000005</v>
      </c>
      <c r="IB30" s="228">
        <f>'[4]Прочая  субсидия_МР  и  ГО'!AU25/1000</f>
        <v>601.17879000000005</v>
      </c>
      <c r="IC30" s="227">
        <f t="shared" si="58"/>
        <v>100</v>
      </c>
      <c r="ID30" s="227">
        <v>530.79760999999996</v>
      </c>
      <c r="IE30" s="228">
        <f>'[4]Прочая  субсидия_МР  и  ГО'!AV25/1000</f>
        <v>530.79760999999996</v>
      </c>
      <c r="IF30" s="228">
        <f>'[4]Прочая  субсидия_МР  и  ГО'!AW25/1000</f>
        <v>530.79760999999996</v>
      </c>
      <c r="IG30" s="227">
        <f t="shared" si="59"/>
        <v>100</v>
      </c>
      <c r="IH30" s="227"/>
      <c r="II30" s="228">
        <f>('[4]Проверочная  таблица'!RY30+'[4]Проверочная  таблица'!RZ30+'[4]Проверочная  таблица'!SE30+'[4]Проверочная  таблица'!SF30)/1000</f>
        <v>0</v>
      </c>
      <c r="IJ30" s="228">
        <f>('[4]Проверочная  таблица'!SB30+'[4]Проверочная  таблица'!SC30+'[4]Проверочная  таблица'!SH30+'[4]Проверочная  таблица'!SI30)/1000</f>
        <v>0</v>
      </c>
      <c r="IK30" s="227">
        <f t="shared" si="60"/>
        <v>0</v>
      </c>
      <c r="IL30" s="227">
        <v>533.72</v>
      </c>
      <c r="IM30" s="228">
        <f>'[4]Прочая  субсидия_МР  и  ГО'!AX25/1000</f>
        <v>533.72</v>
      </c>
      <c r="IN30" s="228">
        <f>'[4]Прочая  субсидия_МР  и  ГО'!AY25/1000</f>
        <v>533.72</v>
      </c>
      <c r="IO30" s="227">
        <f t="shared" si="61"/>
        <v>100</v>
      </c>
      <c r="IP30" s="227">
        <v>152.13</v>
      </c>
      <c r="IQ30" s="228">
        <f>('[4]Проверочная  таблица'!KU30+'[4]Проверочная  таблица'!KV30)/1000</f>
        <v>152.13</v>
      </c>
      <c r="IR30" s="228">
        <f>('[4]Проверочная  таблица'!KX30+'[4]Проверочная  таблица'!KY30)/1000</f>
        <v>152.13</v>
      </c>
      <c r="IS30" s="227">
        <f t="shared" si="62"/>
        <v>100</v>
      </c>
      <c r="IT30" s="227">
        <v>585.75389000000007</v>
      </c>
      <c r="IU30" s="228">
        <f>('[4]Прочая  субсидия_БП'!AX25+'[4]Прочая  субсидия_МР  и  ГО'!AZ25)/1000</f>
        <v>585.75389000000018</v>
      </c>
      <c r="IV30" s="228">
        <f>('[4]Прочая  субсидия_БП'!AY25+'[4]Прочая  субсидия_МР  и  ГО'!BA25)/1000</f>
        <v>542.11974999999995</v>
      </c>
      <c r="IW30" s="227">
        <f t="shared" si="63"/>
        <v>92.550772475450358</v>
      </c>
      <c r="IX30" s="227">
        <v>0</v>
      </c>
      <c r="IY30" s="228">
        <f>'[4]Прочая  субсидия_МР  и  ГО'!BB25/1000</f>
        <v>0</v>
      </c>
      <c r="IZ30" s="228">
        <f>'[4]Прочая  субсидия_МР  и  ГО'!BC25/1000</f>
        <v>0</v>
      </c>
      <c r="JA30" s="227">
        <f t="shared" si="64"/>
        <v>0</v>
      </c>
      <c r="JB30" s="227">
        <v>0</v>
      </c>
      <c r="JC30" s="228">
        <f>('[4]Прочая  субсидия_МР  и  ГО'!BD25+'[4]Прочая  субсидия_БП'!BE25)/1000</f>
        <v>0</v>
      </c>
      <c r="JD30" s="228">
        <f>('[4]Прочая  субсидия_МР  и  ГО'!BE25+'[4]Прочая  субсидия_БП'!BF25)/1000</f>
        <v>0</v>
      </c>
      <c r="JE30" s="227">
        <f t="shared" si="65"/>
        <v>0</v>
      </c>
      <c r="JF30" s="227">
        <v>304.15008</v>
      </c>
      <c r="JG30" s="228">
        <f>('[4]Проверочная  таблица'!FG30+'[4]Проверочная  таблица'!FH30+'[4]Проверочная  таблица'!FM30+'[4]Проверочная  таблица'!FN30)/1000</f>
        <v>304.15008</v>
      </c>
      <c r="JH30" s="228">
        <f>('[4]Проверочная  таблица'!FJ30+'[4]Проверочная  таблица'!FK30+'[4]Проверочная  таблица'!FP30+'[4]Проверочная  таблица'!FQ30)/1000</f>
        <v>304.15008</v>
      </c>
      <c r="JI30" s="227">
        <f t="shared" si="66"/>
        <v>100</v>
      </c>
      <c r="JJ30" s="227">
        <v>0</v>
      </c>
      <c r="JK30" s="228">
        <f>('[4]Прочая  субсидия_МР  и  ГО'!BF25+'[4]Прочая  субсидия_БП'!BK25)/1000</f>
        <v>0</v>
      </c>
      <c r="JL30" s="228">
        <f>('[4]Прочая  субсидия_МР  и  ГО'!BG25+'[4]Прочая  субсидия_БП'!BL25)/1000</f>
        <v>0</v>
      </c>
      <c r="JM30" s="227">
        <f t="shared" si="67"/>
        <v>0</v>
      </c>
    </row>
    <row r="31" spans="1:273" ht="21.75" customHeight="1" thickBot="1" x14ac:dyDescent="0.3">
      <c r="A31" s="232" t="s">
        <v>30</v>
      </c>
      <c r="B31" s="233">
        <f>SUM(B13:B30)</f>
        <v>4826288.4071900006</v>
      </c>
      <c r="C31" s="233">
        <f>SUM(C13:C30)</f>
        <v>7150279.6455600001</v>
      </c>
      <c r="D31" s="234">
        <f>SUM(D13:D30)</f>
        <v>6775451.5174500011</v>
      </c>
      <c r="E31" s="235" t="e">
        <f t="shared" ref="E31:H31" si="68">SUM(E13:E30)</f>
        <v>#REF!</v>
      </c>
      <c r="F31" s="235" t="e">
        <f t="shared" si="68"/>
        <v>#REF!</v>
      </c>
      <c r="G31" s="235" t="e">
        <f t="shared" si="68"/>
        <v>#REF!</v>
      </c>
      <c r="H31" s="235" t="e">
        <f t="shared" si="68"/>
        <v>#REF!</v>
      </c>
      <c r="I31" s="236">
        <f>IF(ISERROR(D31/C31*100),,D31/C31*100)</f>
        <v>94.75785358489091</v>
      </c>
      <c r="J31" s="49">
        <v>7200</v>
      </c>
      <c r="K31" s="48">
        <f>SUM(K13:K30)</f>
        <v>7200</v>
      </c>
      <c r="L31" s="48">
        <f>SUM(L13:L30)</f>
        <v>7195.7669599999999</v>
      </c>
      <c r="M31" s="237">
        <f t="shared" si="12"/>
        <v>99.941207777777777</v>
      </c>
      <c r="N31" s="49">
        <v>5300</v>
      </c>
      <c r="O31" s="48">
        <f>SUM(O13:O30)</f>
        <v>5300</v>
      </c>
      <c r="P31" s="48">
        <f>SUM(P13:P30)</f>
        <v>5300</v>
      </c>
      <c r="Q31" s="237">
        <f t="shared" si="13"/>
        <v>100</v>
      </c>
      <c r="R31" s="49">
        <f>SUM(R13:R30)</f>
        <v>0</v>
      </c>
      <c r="S31" s="48">
        <f>SUM(S13:S30)</f>
        <v>0</v>
      </c>
      <c r="T31" s="48">
        <f>SUM(T13:T30)</f>
        <v>0</v>
      </c>
      <c r="U31" s="237">
        <f t="shared" si="1"/>
        <v>0</v>
      </c>
      <c r="V31" s="49">
        <v>4221.4275900000011</v>
      </c>
      <c r="W31" s="48">
        <f>SUM(W13:W30)</f>
        <v>4221.4275900000011</v>
      </c>
      <c r="X31" s="48">
        <f>SUM(X13:X30)</f>
        <v>4217.3198500000008</v>
      </c>
      <c r="Y31" s="237">
        <f t="shared" si="14"/>
        <v>99.902693107665016</v>
      </c>
      <c r="Z31" s="49">
        <v>476.8</v>
      </c>
      <c r="AA31" s="48">
        <f>SUM(AA13:AA30)</f>
        <v>476.8</v>
      </c>
      <c r="AB31" s="48">
        <f>SUM(AB13:AB30)</f>
        <v>476.8</v>
      </c>
      <c r="AC31" s="237">
        <f t="shared" si="15"/>
        <v>100</v>
      </c>
      <c r="AD31" s="49">
        <v>0</v>
      </c>
      <c r="AE31" s="48">
        <f>SUM(AE13:AE30)</f>
        <v>0</v>
      </c>
      <c r="AF31" s="48">
        <f>SUM(AF13:AF30)</f>
        <v>0</v>
      </c>
      <c r="AG31" s="237">
        <f t="shared" si="16"/>
        <v>0</v>
      </c>
      <c r="AH31" s="49">
        <v>0</v>
      </c>
      <c r="AI31" s="48">
        <f>SUM(AI13:AI30)</f>
        <v>0</v>
      </c>
      <c r="AJ31" s="48">
        <f>SUM(AJ13:AJ30)</f>
        <v>0</v>
      </c>
      <c r="AK31" s="237">
        <f t="shared" si="17"/>
        <v>0</v>
      </c>
      <c r="AL31" s="49">
        <v>6297.6842200000001</v>
      </c>
      <c r="AM31" s="48">
        <f>SUM(AM13:AM30)</f>
        <v>4764.63159</v>
      </c>
      <c r="AN31" s="48">
        <f>SUM(AN13:AN30)</f>
        <v>4764.5854399999998</v>
      </c>
      <c r="AO31" s="237">
        <f t="shared" si="18"/>
        <v>99.999031404650523</v>
      </c>
      <c r="AP31" s="49">
        <v>154677.19812000002</v>
      </c>
      <c r="AQ31" s="48">
        <f>SUM(AQ13:AQ30)</f>
        <v>54677.198120000008</v>
      </c>
      <c r="AR31" s="48">
        <f>SUM(AR13:AR30)</f>
        <v>47691.683189999996</v>
      </c>
      <c r="AS31" s="237">
        <f t="shared" si="2"/>
        <v>87.224080292722931</v>
      </c>
      <c r="AT31" s="49">
        <f>SUM(AT13:AT30)</f>
        <v>0</v>
      </c>
      <c r="AU31" s="48">
        <f>SUM(AU13:AU30)</f>
        <v>12000</v>
      </c>
      <c r="AV31" s="48">
        <f>SUM(AV13:AV30)</f>
        <v>12000</v>
      </c>
      <c r="AW31" s="237">
        <f t="shared" si="3"/>
        <v>100</v>
      </c>
      <c r="AX31" s="49">
        <v>101646.75676</v>
      </c>
      <c r="AY31" s="48">
        <f t="shared" ref="AY31:AZ31" si="69">SUM(AY13:AY30)</f>
        <v>124109.25676</v>
      </c>
      <c r="AZ31" s="48">
        <f t="shared" si="69"/>
        <v>124109.25674</v>
      </c>
      <c r="BA31" s="237">
        <f t="shared" si="4"/>
        <v>99.999999983885161</v>
      </c>
      <c r="BB31" s="49">
        <v>0</v>
      </c>
      <c r="BC31" s="48">
        <f t="shared" ref="BC31:BD31" si="70">SUM(BC13:BC30)</f>
        <v>92587.195999999996</v>
      </c>
      <c r="BD31" s="48">
        <f t="shared" si="70"/>
        <v>92587.195999999996</v>
      </c>
      <c r="BE31" s="237">
        <f t="shared" si="5"/>
        <v>100</v>
      </c>
      <c r="BF31" s="49">
        <v>26845.200000000001</v>
      </c>
      <c r="BG31" s="48">
        <f>SUM(BG13:BG30)</f>
        <v>16265.7574</v>
      </c>
      <c r="BH31" s="48">
        <f>SUM(BH13:BH30)</f>
        <v>16095.51024</v>
      </c>
      <c r="BI31" s="237">
        <f t="shared" si="19"/>
        <v>98.953340100842766</v>
      </c>
      <c r="BJ31" s="49">
        <v>17293</v>
      </c>
      <c r="BK31" s="48">
        <f t="shared" ref="BK31:BL31" si="71">SUM(BK13:BK30)</f>
        <v>17293</v>
      </c>
      <c r="BL31" s="48">
        <f t="shared" si="71"/>
        <v>17208.80154</v>
      </c>
      <c r="BM31" s="237">
        <f t="shared" si="6"/>
        <v>99.513106690568449</v>
      </c>
      <c r="BN31" s="49">
        <v>2605.1518299999998</v>
      </c>
      <c r="BO31" s="48">
        <f>SUM(BO13:BO30)</f>
        <v>2605.1518299999998</v>
      </c>
      <c r="BP31" s="48">
        <f>SUM(BP13:BP30)</f>
        <v>2325.1693199999995</v>
      </c>
      <c r="BQ31" s="237">
        <f t="shared" si="20"/>
        <v>89.252737334698821</v>
      </c>
      <c r="BR31" s="49">
        <f>SUM(BR13:BR30)</f>
        <v>0</v>
      </c>
      <c r="BS31" s="48">
        <f>SUM(BS13:BS30)</f>
        <v>23000</v>
      </c>
      <c r="BT31" s="48">
        <f>SUM(BT13:BT30)</f>
        <v>23000</v>
      </c>
      <c r="BU31" s="237">
        <f t="shared" si="7"/>
        <v>100</v>
      </c>
      <c r="BV31" s="49">
        <v>40251.081080000004</v>
      </c>
      <c r="BW31" s="48">
        <f>SUM(BW13:BW30)</f>
        <v>40251.081080000004</v>
      </c>
      <c r="BX31" s="48">
        <f>SUM(BX13:BX30)</f>
        <v>40251.08107</v>
      </c>
      <c r="BY31" s="237">
        <f t="shared" si="8"/>
        <v>99.999999975155944</v>
      </c>
      <c r="BZ31" s="49">
        <v>6429.1891900000001</v>
      </c>
      <c r="CA31" s="48">
        <f>SUM(CA13:CA30)</f>
        <v>6429.1891900000001</v>
      </c>
      <c r="CB31" s="48">
        <f>SUM(CB13:CB30)</f>
        <v>6429.1891900000001</v>
      </c>
      <c r="CC31" s="237">
        <f t="shared" si="21"/>
        <v>100</v>
      </c>
      <c r="CD31" s="49">
        <v>0</v>
      </c>
      <c r="CE31" s="48">
        <f>SUM(CE13:CE30)</f>
        <v>0</v>
      </c>
      <c r="CF31" s="48">
        <f>SUM(CF13:CF30)</f>
        <v>0</v>
      </c>
      <c r="CG31" s="237">
        <f t="shared" si="22"/>
        <v>0</v>
      </c>
      <c r="CH31" s="49">
        <v>274.78261000000003</v>
      </c>
      <c r="CI31" s="48">
        <f>SUM(CI13:CI30)</f>
        <v>274.78261000000003</v>
      </c>
      <c r="CJ31" s="48">
        <f>SUM(CJ13:CJ30)</f>
        <v>274.78261000000003</v>
      </c>
      <c r="CK31" s="237">
        <f t="shared" si="23"/>
        <v>100</v>
      </c>
      <c r="CL31" s="49">
        <f>SUM(CL13:CL30)</f>
        <v>0</v>
      </c>
      <c r="CM31" s="48">
        <f>SUM(CM13:CM30)</f>
        <v>2631.5789500000001</v>
      </c>
      <c r="CN31" s="48">
        <f>SUM(CN13:CN30)</f>
        <v>2631.5789500000001</v>
      </c>
      <c r="CO31" s="237">
        <f t="shared" si="24"/>
        <v>100</v>
      </c>
      <c r="CP31" s="49">
        <v>0</v>
      </c>
      <c r="CQ31" s="48">
        <f>SUM(CQ13:CQ30)</f>
        <v>0</v>
      </c>
      <c r="CR31" s="48">
        <f>SUM(CR13:CR30)</f>
        <v>0</v>
      </c>
      <c r="CS31" s="237">
        <f t="shared" si="9"/>
        <v>0</v>
      </c>
      <c r="CT31" s="49">
        <v>3326.6474199999993</v>
      </c>
      <c r="CU31" s="48">
        <f>SUM(CU13:CU30)</f>
        <v>3326.6474199999993</v>
      </c>
      <c r="CV31" s="48">
        <f>SUM(CV13:CV30)</f>
        <v>3326.6474199999993</v>
      </c>
      <c r="CW31" s="237">
        <f t="shared" si="25"/>
        <v>100</v>
      </c>
      <c r="CX31" s="49">
        <v>166170.80809000001</v>
      </c>
      <c r="CY31" s="48">
        <f>SUM(CY13:CY30)</f>
        <v>166170.80809000001</v>
      </c>
      <c r="CZ31" s="48">
        <f>SUM(CZ13:CZ30)</f>
        <v>166170.80809000001</v>
      </c>
      <c r="DA31" s="237">
        <f t="shared" si="26"/>
        <v>100</v>
      </c>
      <c r="DB31" s="49">
        <v>109473.68560000001</v>
      </c>
      <c r="DC31" s="48">
        <f>SUM(DC13:DC30)</f>
        <v>109473.68560000001</v>
      </c>
      <c r="DD31" s="48">
        <f>SUM(DD13:DD30)</f>
        <v>109473.68560000001</v>
      </c>
      <c r="DE31" s="237">
        <f t="shared" si="27"/>
        <v>100</v>
      </c>
      <c r="DF31" s="49">
        <v>164560.41411000001</v>
      </c>
      <c r="DG31" s="48">
        <f>SUM(DG13:DG30)</f>
        <v>191633.69487000001</v>
      </c>
      <c r="DH31" s="48">
        <f>SUM(DH13:DH30)</f>
        <v>191633.69487000001</v>
      </c>
      <c r="DI31" s="237">
        <f t="shared" si="28"/>
        <v>100</v>
      </c>
      <c r="DJ31" s="49">
        <v>0</v>
      </c>
      <c r="DK31" s="48">
        <f>SUM(DK13:DK30)</f>
        <v>0</v>
      </c>
      <c r="DL31" s="48">
        <f>SUM(DL13:DL30)</f>
        <v>0</v>
      </c>
      <c r="DM31" s="237">
        <f t="shared" si="29"/>
        <v>0</v>
      </c>
      <c r="DN31" s="49">
        <f>SUM(DN13:DN30)</f>
        <v>0</v>
      </c>
      <c r="DO31" s="48">
        <f>SUM(DO13:DO30)</f>
        <v>0</v>
      </c>
      <c r="DP31" s="48">
        <f>SUM(DP13:DP30)</f>
        <v>0</v>
      </c>
      <c r="DQ31" s="237">
        <f t="shared" si="30"/>
        <v>0</v>
      </c>
      <c r="DR31" s="49">
        <f>SUM(DR13:DR30)</f>
        <v>0</v>
      </c>
      <c r="DS31" s="48">
        <f>SUM(DS13:DS30)</f>
        <v>300804.35343999998</v>
      </c>
      <c r="DT31" s="48">
        <f>SUM(DT13:DT30)</f>
        <v>300804.35343999998</v>
      </c>
      <c r="DU31" s="237">
        <f t="shared" si="31"/>
        <v>100</v>
      </c>
      <c r="DV31" s="49">
        <f>SUM(DV13:DV30)</f>
        <v>0</v>
      </c>
      <c r="DW31" s="48">
        <f>SUM(DW13:DW30)</f>
        <v>0</v>
      </c>
      <c r="DX31" s="48">
        <f>SUM(DX13:DX30)</f>
        <v>0</v>
      </c>
      <c r="DY31" s="237">
        <f t="shared" si="32"/>
        <v>0</v>
      </c>
      <c r="DZ31" s="49">
        <f>SUM(DZ13:DZ30)</f>
        <v>0</v>
      </c>
      <c r="EA31" s="48">
        <f>SUM(EA13:EA30)</f>
        <v>186553.47184000001</v>
      </c>
      <c r="EB31" s="48">
        <f>SUM(EB13:EB30)</f>
        <v>186553.47184000001</v>
      </c>
      <c r="EC31" s="237">
        <f t="shared" si="33"/>
        <v>100</v>
      </c>
      <c r="ED31" s="49">
        <v>9256.0406999999996</v>
      </c>
      <c r="EE31" s="48">
        <f>SUM(EE13:EE30)</f>
        <v>110565.58143000001</v>
      </c>
      <c r="EF31" s="48">
        <f>SUM(EF13:EF30)</f>
        <v>104938.69620000001</v>
      </c>
      <c r="EG31" s="237">
        <f t="shared" si="34"/>
        <v>94.910816587563076</v>
      </c>
      <c r="EH31" s="49">
        <v>746047.14642999996</v>
      </c>
      <c r="EI31" s="48">
        <f>SUM(EI13:EI30)</f>
        <v>965776.8293900002</v>
      </c>
      <c r="EJ31" s="48">
        <f>SUM(EJ13:EJ30)</f>
        <v>701228.12632000004</v>
      </c>
      <c r="EK31" s="237">
        <f t="shared" si="35"/>
        <v>72.607677569041158</v>
      </c>
      <c r="EL31" s="49">
        <f>SUM(EL13:EL30)</f>
        <v>0</v>
      </c>
      <c r="EM31" s="48">
        <f>SUM(EM13:EM30)</f>
        <v>0</v>
      </c>
      <c r="EN31" s="48">
        <f>SUM(EN13:EN30)</f>
        <v>0</v>
      </c>
      <c r="EO31" s="237">
        <f t="shared" si="36"/>
        <v>0</v>
      </c>
      <c r="EP31" s="49">
        <f>SUM(EP13:EP30)</f>
        <v>0</v>
      </c>
      <c r="EQ31" s="48">
        <f>SUM(EQ13:EQ30)</f>
        <v>273276.03129999997</v>
      </c>
      <c r="ER31" s="48">
        <f>SUM(ER13:ER30)</f>
        <v>272719.35372999997</v>
      </c>
      <c r="ES31" s="237">
        <f t="shared" si="37"/>
        <v>99.796294769302733</v>
      </c>
      <c r="ET31" s="49">
        <v>533752.12530000007</v>
      </c>
      <c r="EU31" s="48">
        <f>SUM(EU13:EU30)</f>
        <v>644851.99926000007</v>
      </c>
      <c r="EV31" s="48">
        <f>SUM(EV13:EV30)</f>
        <v>643942.84114999999</v>
      </c>
      <c r="EW31" s="237">
        <f t="shared" si="38"/>
        <v>99.859012903574254</v>
      </c>
      <c r="EX31" s="49">
        <v>231051.15789</v>
      </c>
      <c r="EY31" s="48">
        <f>SUM(EY13:EY30)</f>
        <v>200314.99944999997</v>
      </c>
      <c r="EZ31" s="48">
        <f>SUM(EZ13:EZ30)</f>
        <v>198243.43664999993</v>
      </c>
      <c r="FA31" s="237">
        <f t="shared" si="39"/>
        <v>98.965847387520711</v>
      </c>
      <c r="FB31" s="49">
        <f>SUM(FB13:FB30)</f>
        <v>0</v>
      </c>
      <c r="FC31" s="48">
        <f>SUM(FC13:FC30)</f>
        <v>107816.94192999999</v>
      </c>
      <c r="FD31" s="48">
        <f>SUM(FD13:FD30)</f>
        <v>107816.91038999999</v>
      </c>
      <c r="FE31" s="237">
        <f t="shared" si="40"/>
        <v>99.999970746712492</v>
      </c>
      <c r="FF31" s="49">
        <v>10851.78947</v>
      </c>
      <c r="FG31" s="48">
        <f>SUM(FG13:FG30)</f>
        <v>10637.885030000001</v>
      </c>
      <c r="FH31" s="48">
        <f>SUM(FH13:FH30)</f>
        <v>10637.885030000001</v>
      </c>
      <c r="FI31" s="237">
        <f t="shared" si="41"/>
        <v>100</v>
      </c>
      <c r="FJ31" s="49">
        <f>SUM(FJ13:FJ30)</f>
        <v>0</v>
      </c>
      <c r="FK31" s="48">
        <f>SUM(FK13:FK30)</f>
        <v>249305.87800999999</v>
      </c>
      <c r="FL31" s="48">
        <f>SUM(FL13:FL30)</f>
        <v>249305.87799000001</v>
      </c>
      <c r="FM31" s="237">
        <f t="shared" si="42"/>
        <v>99.999999991977745</v>
      </c>
      <c r="FN31" s="49">
        <v>1343924</v>
      </c>
      <c r="FO31" s="48">
        <f>SUM(FO13:FO30)</f>
        <v>1330714.3157900001</v>
      </c>
      <c r="FP31" s="48">
        <f>SUM(FP13:FP30)</f>
        <v>1330714.2691299999</v>
      </c>
      <c r="FQ31" s="237">
        <f t="shared" si="43"/>
        <v>99.999996493612514</v>
      </c>
      <c r="FR31" s="49">
        <v>0</v>
      </c>
      <c r="FS31" s="48">
        <f>SUM(FS13:FS30)</f>
        <v>0</v>
      </c>
      <c r="FT31" s="48">
        <f>SUM(FT13:FT30)</f>
        <v>0</v>
      </c>
      <c r="FU31" s="237">
        <f t="shared" si="44"/>
        <v>0</v>
      </c>
      <c r="FV31" s="49">
        <v>123288.2</v>
      </c>
      <c r="FW31" s="48">
        <f>SUM(FW13:FW30)</f>
        <v>121020.42254</v>
      </c>
      <c r="FX31" s="48">
        <f>SUM(FX13:FX30)</f>
        <v>121020.42254</v>
      </c>
      <c r="FY31" s="237">
        <f t="shared" si="45"/>
        <v>100</v>
      </c>
      <c r="FZ31" s="49">
        <v>0</v>
      </c>
      <c r="GA31" s="48">
        <f>SUM(GA13:GA30)</f>
        <v>0</v>
      </c>
      <c r="GB31" s="48">
        <f>SUM(GB13:GB30)</f>
        <v>0</v>
      </c>
      <c r="GC31" s="237">
        <f t="shared" si="46"/>
        <v>0</v>
      </c>
      <c r="GD31" s="49">
        <v>222668</v>
      </c>
      <c r="GE31" s="48">
        <f>SUM(GE13:GE30)</f>
        <v>405944.46879999997</v>
      </c>
      <c r="GF31" s="48">
        <f>SUM(GF13:GF30)</f>
        <v>336381.7855</v>
      </c>
      <c r="GG31" s="237">
        <f t="shared" si="47"/>
        <v>82.86399036162949</v>
      </c>
      <c r="GH31" s="49">
        <v>526746.5</v>
      </c>
      <c r="GI31" s="48">
        <f>SUM(GI13:GI30)</f>
        <v>661858.22424999997</v>
      </c>
      <c r="GJ31" s="48">
        <f>SUM(GJ13:GJ30)</f>
        <v>661708.14684000006</v>
      </c>
      <c r="GK31" s="237">
        <f t="shared" si="48"/>
        <v>99.977324840199728</v>
      </c>
      <c r="GL31" s="49">
        <v>0</v>
      </c>
      <c r="GM31" s="48">
        <f>SUM(GM13:GM30)</f>
        <v>0</v>
      </c>
      <c r="GN31" s="48">
        <f>SUM(GN13:GN30)</f>
        <v>0</v>
      </c>
      <c r="GO31" s="237">
        <f t="shared" si="49"/>
        <v>0</v>
      </c>
      <c r="GP31" s="49">
        <f>SUM(GP13:GP30)</f>
        <v>0</v>
      </c>
      <c r="GQ31" s="48">
        <f>SUM(GQ13:GQ30)</f>
        <v>0</v>
      </c>
      <c r="GR31" s="48">
        <f>SUM(GR13:GR30)</f>
        <v>0</v>
      </c>
      <c r="GS31" s="237">
        <f t="shared" si="50"/>
        <v>0</v>
      </c>
      <c r="GT31" s="49">
        <v>19567.142100000001</v>
      </c>
      <c r="GU31" s="48">
        <f>SUM(GU13:GU30)</f>
        <v>307364.34208999999</v>
      </c>
      <c r="GV31" s="48">
        <f>SUM(GV13:GV30)</f>
        <v>307364.34208999999</v>
      </c>
      <c r="GW31" s="237">
        <f t="shared" si="51"/>
        <v>100</v>
      </c>
      <c r="GX31" s="49">
        <v>0</v>
      </c>
      <c r="GY31" s="48">
        <f>SUM(GY13:GY30)</f>
        <v>0</v>
      </c>
      <c r="GZ31" s="48">
        <f>SUM(GZ13:GZ30)</f>
        <v>0</v>
      </c>
      <c r="HA31" s="237">
        <f t="shared" si="10"/>
        <v>0</v>
      </c>
      <c r="HB31" s="49">
        <f>SUM(HB13:HB30)</f>
        <v>0</v>
      </c>
      <c r="HC31" s="48">
        <f>SUM(HC13:HC30)</f>
        <v>6726.6877300000006</v>
      </c>
      <c r="HD31" s="48">
        <f>SUM(HD13:HD30)</f>
        <v>4965.5193899999995</v>
      </c>
      <c r="HE31" s="237">
        <f t="shared" si="52"/>
        <v>73.818193876527687</v>
      </c>
      <c r="HF31" s="49">
        <v>130708.21075</v>
      </c>
      <c r="HG31" s="48">
        <f>SUM(HG13:HG30)</f>
        <v>225935.10484999997</v>
      </c>
      <c r="HH31" s="48">
        <f>SUM(HH13:HH30)</f>
        <v>213679.57975999996</v>
      </c>
      <c r="HI31" s="237">
        <f t="shared" si="53"/>
        <v>94.575643701700741</v>
      </c>
      <c r="HJ31" s="49">
        <v>0</v>
      </c>
      <c r="HK31" s="48">
        <f>SUM(HK13:HK30)</f>
        <v>0</v>
      </c>
      <c r="HL31" s="48">
        <f>SUM(HL13:HL30)</f>
        <v>0</v>
      </c>
      <c r="HM31" s="237">
        <f t="shared" si="54"/>
        <v>0</v>
      </c>
      <c r="HN31" s="49">
        <f>SUM(HN13:HN30)</f>
        <v>0</v>
      </c>
      <c r="HO31" s="48">
        <f>SUM(HO13:HO30)</f>
        <v>36115.29</v>
      </c>
      <c r="HP31" s="48">
        <f>SUM(HP13:HP30)</f>
        <v>35919.10353</v>
      </c>
      <c r="HQ31" s="237">
        <f t="shared" si="55"/>
        <v>99.456777254176828</v>
      </c>
      <c r="HR31" s="49">
        <v>5000</v>
      </c>
      <c r="HS31" s="48">
        <f>SUM(HS13:HS30)</f>
        <v>11972.82863</v>
      </c>
      <c r="HT31" s="48">
        <f>SUM(HT13:HT30)</f>
        <v>11796.41519</v>
      </c>
      <c r="HU31" s="237">
        <f t="shared" si="56"/>
        <v>98.526551699253702</v>
      </c>
      <c r="HV31" s="49">
        <v>28310</v>
      </c>
      <c r="HW31" s="48">
        <f>SUM(HW13:HW30)</f>
        <v>28310</v>
      </c>
      <c r="HX31" s="48">
        <f>SUM(HX13:HX30)</f>
        <v>27215.79218</v>
      </c>
      <c r="HY31" s="237">
        <f t="shared" si="57"/>
        <v>96.134907029318256</v>
      </c>
      <c r="HZ31" s="49">
        <v>19680.600000000002</v>
      </c>
      <c r="IA31" s="48">
        <f>SUM(IA13:IA30)</f>
        <v>19624.8</v>
      </c>
      <c r="IB31" s="48">
        <f>SUM(IB13:IB30)</f>
        <v>19603.861789999999</v>
      </c>
      <c r="IC31" s="237">
        <f t="shared" si="58"/>
        <v>99.893307396763277</v>
      </c>
      <c r="ID31" s="49">
        <v>14700</v>
      </c>
      <c r="IE31" s="48">
        <f>SUM(IE13:IE30)</f>
        <v>14097.387720000001</v>
      </c>
      <c r="IF31" s="48">
        <f>SUM(IF13:IF30)</f>
        <v>14097.387720000001</v>
      </c>
      <c r="IG31" s="237">
        <f t="shared" si="59"/>
        <v>100</v>
      </c>
      <c r="IH31" s="49">
        <f>SUM(IH13:IH30)</f>
        <v>0</v>
      </c>
      <c r="II31" s="48">
        <f>SUM(II13:II30)</f>
        <v>107.1</v>
      </c>
      <c r="IJ31" s="48">
        <f>SUM(IJ13:IJ30)</f>
        <v>80.099999999999994</v>
      </c>
      <c r="IK31" s="237">
        <f t="shared" si="60"/>
        <v>74.789915966386559</v>
      </c>
      <c r="IL31" s="49">
        <v>16080.68</v>
      </c>
      <c r="IM31" s="48">
        <f>SUM(IM13:IM30)</f>
        <v>18285.82705</v>
      </c>
      <c r="IN31" s="48">
        <f>SUM(IN13:IN30)</f>
        <v>10643.841089999998</v>
      </c>
      <c r="IO31" s="237">
        <f t="shared" si="61"/>
        <v>58.208147003118448</v>
      </c>
      <c r="IP31" s="49">
        <v>6885.13</v>
      </c>
      <c r="IQ31" s="48">
        <f>SUM(IQ13:IQ30)</f>
        <v>6885.13</v>
      </c>
      <c r="IR31" s="48">
        <f>SUM(IR13:IR30)</f>
        <v>6885.13</v>
      </c>
      <c r="IS31" s="237">
        <f t="shared" si="62"/>
        <v>100</v>
      </c>
      <c r="IT31" s="49">
        <v>12649.283989999998</v>
      </c>
      <c r="IU31" s="48">
        <f>SUM(IU13:IU30)</f>
        <v>12649.283989999998</v>
      </c>
      <c r="IV31" s="48">
        <f>SUM(IV13:IV30)</f>
        <v>12323.934020000001</v>
      </c>
      <c r="IW31" s="237">
        <f t="shared" si="63"/>
        <v>97.427917894347175</v>
      </c>
      <c r="IX31" s="49">
        <v>993.51196000000016</v>
      </c>
      <c r="IY31" s="48">
        <f>SUM(IY13:IY30)</f>
        <v>993.51196000000016</v>
      </c>
      <c r="IZ31" s="48">
        <f>SUM(IZ13:IZ30)</f>
        <v>993.51196000000016</v>
      </c>
      <c r="JA31" s="237">
        <f t="shared" si="64"/>
        <v>100</v>
      </c>
      <c r="JB31" s="49">
        <v>0</v>
      </c>
      <c r="JC31" s="48">
        <f>SUM(JC13:JC30)</f>
        <v>0</v>
      </c>
      <c r="JD31" s="48">
        <f>SUM(JD13:JD30)</f>
        <v>0</v>
      </c>
      <c r="JE31" s="237">
        <f t="shared" si="65"/>
        <v>0</v>
      </c>
      <c r="JF31" s="49">
        <v>5907.7088300000005</v>
      </c>
      <c r="JG31" s="48">
        <f>SUM(JG13:JG30)</f>
        <v>5907.7088300000005</v>
      </c>
      <c r="JH31" s="48">
        <f>SUM(JH13:JH30)</f>
        <v>5532.5119199999999</v>
      </c>
      <c r="JI31" s="237">
        <f t="shared" si="66"/>
        <v>93.649028400067564</v>
      </c>
      <c r="JJ31" s="49">
        <v>1171.3531499999999</v>
      </c>
      <c r="JK31" s="48">
        <f>SUM(JK13:JK30)</f>
        <v>1171.3531499999999</v>
      </c>
      <c r="JL31" s="48">
        <f>SUM(JL13:JL30)</f>
        <v>1171.3529799999999</v>
      </c>
      <c r="JM31" s="237">
        <f t="shared" si="67"/>
        <v>99.999985486870457</v>
      </c>
    </row>
    <row r="32" spans="1:273" ht="21.75" customHeight="1" thickBot="1" x14ac:dyDescent="0.3">
      <c r="A32" s="238"/>
      <c r="B32" s="239"/>
      <c r="C32" s="240"/>
      <c r="D32" s="241"/>
      <c r="E32" s="242"/>
      <c r="F32" s="243"/>
      <c r="G32" s="244"/>
      <c r="H32" s="244"/>
      <c r="I32" s="241"/>
      <c r="J32" s="245"/>
      <c r="K32" s="246"/>
      <c r="L32" s="246"/>
      <c r="M32" s="245"/>
      <c r="N32" s="245"/>
      <c r="O32" s="247"/>
      <c r="P32" s="246"/>
      <c r="Q32" s="245"/>
      <c r="R32" s="245"/>
      <c r="S32" s="246"/>
      <c r="T32" s="246"/>
      <c r="U32" s="245"/>
      <c r="V32" s="245"/>
      <c r="W32" s="246"/>
      <c r="X32" s="246"/>
      <c r="Y32" s="245"/>
      <c r="Z32" s="245"/>
      <c r="AA32" s="246"/>
      <c r="AB32" s="246"/>
      <c r="AC32" s="245"/>
      <c r="AD32" s="245"/>
      <c r="AE32" s="246"/>
      <c r="AF32" s="246"/>
      <c r="AG32" s="245"/>
      <c r="AH32" s="245"/>
      <c r="AI32" s="246"/>
      <c r="AJ32" s="246"/>
      <c r="AK32" s="245"/>
      <c r="AL32" s="245"/>
      <c r="AM32" s="246"/>
      <c r="AN32" s="246"/>
      <c r="AO32" s="245"/>
      <c r="AP32" s="245"/>
      <c r="AQ32" s="246"/>
      <c r="AR32" s="246"/>
      <c r="AS32" s="241"/>
      <c r="AT32" s="245"/>
      <c r="AU32" s="228"/>
      <c r="AV32" s="228"/>
      <c r="AW32" s="241"/>
      <c r="AX32" s="245"/>
      <c r="AY32" s="246"/>
      <c r="AZ32" s="246"/>
      <c r="BA32" s="241"/>
      <c r="BB32" s="245"/>
      <c r="BC32" s="246"/>
      <c r="BD32" s="246"/>
      <c r="BE32" s="241"/>
      <c r="BF32" s="245"/>
      <c r="BG32" s="246"/>
      <c r="BH32" s="246"/>
      <c r="BI32" s="245"/>
      <c r="BJ32" s="245"/>
      <c r="BK32" s="246"/>
      <c r="BL32" s="246"/>
      <c r="BM32" s="241"/>
      <c r="BN32" s="245"/>
      <c r="BO32" s="246"/>
      <c r="BP32" s="246"/>
      <c r="BQ32" s="245"/>
      <c r="BR32" s="245"/>
      <c r="BS32" s="246"/>
      <c r="BT32" s="246"/>
      <c r="BU32" s="245"/>
      <c r="BV32" s="245"/>
      <c r="BW32" s="246"/>
      <c r="BX32" s="246"/>
      <c r="BY32" s="245"/>
      <c r="BZ32" s="245"/>
      <c r="CA32" s="246"/>
      <c r="CB32" s="246"/>
      <c r="CC32" s="245"/>
      <c r="CD32" s="245"/>
      <c r="CE32" s="246"/>
      <c r="CF32" s="246"/>
      <c r="CG32" s="245"/>
      <c r="CH32" s="245"/>
      <c r="CI32" s="246"/>
      <c r="CJ32" s="246"/>
      <c r="CK32" s="245"/>
      <c r="CL32" s="245"/>
      <c r="CM32" s="246"/>
      <c r="CN32" s="246"/>
      <c r="CO32" s="245"/>
      <c r="CP32" s="245"/>
      <c r="CQ32" s="246"/>
      <c r="CR32" s="246"/>
      <c r="CS32" s="245"/>
      <c r="CT32" s="245"/>
      <c r="CU32" s="246"/>
      <c r="CV32" s="246"/>
      <c r="CW32" s="245"/>
      <c r="CX32" s="245"/>
      <c r="CY32" s="246"/>
      <c r="CZ32" s="246"/>
      <c r="DA32" s="245"/>
      <c r="DB32" s="245"/>
      <c r="DC32" s="246"/>
      <c r="DD32" s="246"/>
      <c r="DE32" s="245"/>
      <c r="DF32" s="245"/>
      <c r="DG32" s="246"/>
      <c r="DH32" s="246"/>
      <c r="DI32" s="245"/>
      <c r="DJ32" s="245"/>
      <c r="DK32" s="246"/>
      <c r="DL32" s="246"/>
      <c r="DM32" s="245"/>
      <c r="DN32" s="245"/>
      <c r="DO32" s="246"/>
      <c r="DP32" s="246"/>
      <c r="DQ32" s="245"/>
      <c r="DR32" s="245"/>
      <c r="DS32" s="246"/>
      <c r="DT32" s="246"/>
      <c r="DU32" s="245"/>
      <c r="DV32" s="245"/>
      <c r="DW32" s="246"/>
      <c r="DX32" s="246"/>
      <c r="DY32" s="245"/>
      <c r="DZ32" s="245"/>
      <c r="EA32" s="246"/>
      <c r="EB32" s="246"/>
      <c r="EC32" s="245"/>
      <c r="ED32" s="245"/>
      <c r="EE32" s="246"/>
      <c r="EF32" s="246"/>
      <c r="EG32" s="245"/>
      <c r="EH32" s="245"/>
      <c r="EI32" s="246"/>
      <c r="EJ32" s="246"/>
      <c r="EK32" s="245"/>
      <c r="EL32" s="245"/>
      <c r="EM32" s="246"/>
      <c r="EN32" s="246"/>
      <c r="EO32" s="245"/>
      <c r="EP32" s="245"/>
      <c r="EQ32" s="246"/>
      <c r="ER32" s="246"/>
      <c r="ES32" s="245"/>
      <c r="ET32" s="245"/>
      <c r="EU32" s="246"/>
      <c r="EV32" s="246"/>
      <c r="EW32" s="245"/>
      <c r="EX32" s="245"/>
      <c r="EY32" s="246"/>
      <c r="EZ32" s="246"/>
      <c r="FA32" s="245"/>
      <c r="FB32" s="245"/>
      <c r="FC32" s="246"/>
      <c r="FD32" s="246"/>
      <c r="FE32" s="245"/>
      <c r="FF32" s="245"/>
      <c r="FG32" s="246"/>
      <c r="FH32" s="246"/>
      <c r="FI32" s="245"/>
      <c r="FJ32" s="245"/>
      <c r="FK32" s="246"/>
      <c r="FL32" s="246"/>
      <c r="FM32" s="245"/>
      <c r="FN32" s="245"/>
      <c r="FO32" s="246"/>
      <c r="FP32" s="246"/>
      <c r="FQ32" s="245"/>
      <c r="FR32" s="245"/>
      <c r="FS32" s="246"/>
      <c r="FT32" s="246"/>
      <c r="FU32" s="245"/>
      <c r="FV32" s="245"/>
      <c r="FW32" s="246"/>
      <c r="FX32" s="246"/>
      <c r="FY32" s="245"/>
      <c r="FZ32" s="245"/>
      <c r="GA32" s="246"/>
      <c r="GB32" s="246"/>
      <c r="GC32" s="245"/>
      <c r="GD32" s="245"/>
      <c r="GE32" s="246"/>
      <c r="GF32" s="246"/>
      <c r="GG32" s="245"/>
      <c r="GH32" s="245"/>
      <c r="GI32" s="246"/>
      <c r="GJ32" s="246"/>
      <c r="GK32" s="245"/>
      <c r="GL32" s="245"/>
      <c r="GM32" s="246"/>
      <c r="GN32" s="246"/>
      <c r="GO32" s="245"/>
      <c r="GP32" s="245"/>
      <c r="GQ32" s="246"/>
      <c r="GR32" s="246"/>
      <c r="GS32" s="245"/>
      <c r="GT32" s="245"/>
      <c r="GU32" s="246"/>
      <c r="GV32" s="246"/>
      <c r="GW32" s="245"/>
      <c r="GX32" s="245"/>
      <c r="GY32" s="246"/>
      <c r="GZ32" s="246"/>
      <c r="HA32" s="245"/>
      <c r="HB32" s="245"/>
      <c r="HC32" s="246"/>
      <c r="HD32" s="246"/>
      <c r="HE32" s="245"/>
      <c r="HF32" s="245"/>
      <c r="HG32" s="246"/>
      <c r="HH32" s="246"/>
      <c r="HI32" s="245"/>
      <c r="HJ32" s="245"/>
      <c r="HK32" s="246"/>
      <c r="HL32" s="246"/>
      <c r="HM32" s="245"/>
      <c r="HN32" s="245"/>
      <c r="HO32" s="246"/>
      <c r="HP32" s="246"/>
      <c r="HQ32" s="245"/>
      <c r="HR32" s="245"/>
      <c r="HS32" s="246"/>
      <c r="HT32" s="246"/>
      <c r="HU32" s="245"/>
      <c r="HV32" s="245"/>
      <c r="HW32" s="246"/>
      <c r="HX32" s="246"/>
      <c r="HY32" s="245"/>
      <c r="HZ32" s="245"/>
      <c r="IA32" s="246"/>
      <c r="IB32" s="246"/>
      <c r="IC32" s="245"/>
      <c r="ID32" s="245"/>
      <c r="IE32" s="246"/>
      <c r="IF32" s="246"/>
      <c r="IG32" s="245"/>
      <c r="IH32" s="245"/>
      <c r="II32" s="246"/>
      <c r="IJ32" s="246"/>
      <c r="IK32" s="245"/>
      <c r="IL32" s="245"/>
      <c r="IM32" s="246"/>
      <c r="IN32" s="246"/>
      <c r="IO32" s="245"/>
      <c r="IP32" s="245"/>
      <c r="IQ32" s="246"/>
      <c r="IR32" s="246"/>
      <c r="IS32" s="245"/>
      <c r="IT32" s="245"/>
      <c r="IU32" s="246"/>
      <c r="IV32" s="246"/>
      <c r="IW32" s="245"/>
      <c r="IX32" s="245"/>
      <c r="IY32" s="246"/>
      <c r="IZ32" s="246"/>
      <c r="JA32" s="245"/>
      <c r="JB32" s="245"/>
      <c r="JC32" s="246"/>
      <c r="JD32" s="246"/>
      <c r="JE32" s="245"/>
      <c r="JF32" s="245"/>
      <c r="JG32" s="246"/>
      <c r="JH32" s="246"/>
      <c r="JI32" s="245"/>
      <c r="JJ32" s="245"/>
      <c r="JK32" s="246"/>
      <c r="JL32" s="246"/>
      <c r="JM32" s="245"/>
    </row>
    <row r="33" spans="1:273" ht="21.75" customHeight="1" thickBot="1" x14ac:dyDescent="0.3">
      <c r="A33" s="248" t="s">
        <v>31</v>
      </c>
      <c r="B33" s="223">
        <f t="shared" ref="B33:D34" si="72">J33+N33+R33+V33+AD33+AL33+AX33+HV33+BF33+BJ33+AP33+BN33+BV33+CD33+BZ33+CH33+CP33+CT33+CX33+DB33+DF33+DJ33+DV33+ED33+EH33+ET33+EX33+FF33+FN33+FR33+FZ33+GD33+GH33+GL33+GP33+GT33+GX33+HB33+HF33+HJ33+HR33+HZ33+ID33+IH33+IT33+IX33+JF33+JJ33+FJ33+IL33+IP33+DZ33+JB33+Z33+AH33+BB33+FV33+AT33+DR33+BR33+CL33+EP33+EL33+HN33+DN33+FB33</f>
        <v>820824.82869999995</v>
      </c>
      <c r="C33" s="223">
        <f t="shared" si="72"/>
        <v>686664.88078999997</v>
      </c>
      <c r="D33" s="223">
        <f t="shared" si="72"/>
        <v>677481.61291999999</v>
      </c>
      <c r="E33" s="225" t="e">
        <f>M33+Q33+#REF!+#REF!+#REF!+U33+Y33+AG33+#REF!+#REF!+AO33+BA33+HY33+BI33+BM33+AS33+BQ33+#REF!+BY33+#REF!+CG33+#REF!+#REF!+CC33+#REF!+#REF!+CK33+#REF!+#REF!+CS33+#REF!+CW33+DA33+DE33+DI33+#REF!+#REF!+DM33+DY33+EG33+EK33+EW33+FA33+#REF!+FI33+FQ33+FU33+GC33+GG33+GK33+GO33+GS33+GW33+HA33+#REF!+HE33+HI33+HM33+#REF!+HU33+IC33+IG33+IK33+IW33+JA33+JI33+JM33</f>
        <v>#REF!</v>
      </c>
      <c r="F33" s="225" t="e">
        <f>O33+#REF!+#REF!+#REF!+S33+W33+AE33+#REF!+#REF!+AM33+AY33+HW33+BG33+BK33+AQ33+BO33+#REF!+BW33+#REF!+CE33+#REF!+#REF!+CA33+#REF!+#REF!+CI33+#REF!+#REF!+CQ33+#REF!+CU33+CY33+DC33+DG33+#REF!+#REF!+DK33+DW33+EE33+EI33+EU33+EY33+#REF!+FG33+FO33+FS33+GA33+GE33+GI33+GM33+GQ33+GU33+GY33+#REF!+HC33+HG33+HK33+#REF!+HS33+IA33+IE33+II33+IU33+IY33+JG33+JK33+JC33</f>
        <v>#REF!</v>
      </c>
      <c r="G33" s="225" t="e">
        <f>P33+#REF!+#REF!+#REF!+T33+X33+AF33+#REF!+#REF!+AN33+AZ33+HX33+BH33+BL33+AR33+BP33+#REF!+BX33+#REF!+CF33+#REF!+#REF!+CB33+#REF!+#REF!+CJ33+#REF!+#REF!+CR33+#REF!+CV33+CZ33+DD33+DH33+#REF!+#REF!+DL33+DX33+EF33+EJ33+EV33+EZ33+#REF!+FH33+FP33+FT33+GB33+GF33+GJ33+GN33+GR33+GV33+GZ33+#REF!+HD33+HH33+HL33+#REF!+HT33+IB33+IF33+IJ33+IV33+IZ33+JH33+JL33+JD33</f>
        <v>#REF!</v>
      </c>
      <c r="H33" s="225" t="e">
        <f>Q33+#REF!+#REF!+#REF!+U33+Y33+AG33+#REF!+#REF!+AO33+BA33+HY33+BI33+BM33+AS33+BQ33+#REF!+BY33+#REF!+CG33+#REF!+#REF!+CC33+#REF!+#REF!+CK33+#REF!+#REF!+CS33+#REF!+CW33+DA33+DE33+DI33+#REF!+#REF!+DM33+DY33+EG33+EK33+EW33+FA33+#REF!+FI33+FQ33+FU33+GC33+GG33+GK33+GO33+GS33+GW33+HA33+#REF!+HE33+HI33+HM33+#REF!+HU33+IC33+IG33+IK33+IW33+JA33+JI33+JM33+#REF!</f>
        <v>#REF!</v>
      </c>
      <c r="I33" s="249">
        <f t="shared" ref="I33:I34" si="73">IF(ISERROR(D33/C33*100),,D33/C33*100)</f>
        <v>98.66262741449151</v>
      </c>
      <c r="J33" s="223">
        <v>0</v>
      </c>
      <c r="K33" s="250">
        <f>'[4]Проверочная  таблица'!DY33/1000</f>
        <v>0</v>
      </c>
      <c r="L33" s="250">
        <f>'[4]Проверочная  таблица'!EC33/1000</f>
        <v>0</v>
      </c>
      <c r="M33" s="223">
        <f t="shared" ref="M33:M34" si="74">IF(ISERROR(L33/K33*100),,L33/K33*100)</f>
        <v>0</v>
      </c>
      <c r="N33" s="223">
        <v>0</v>
      </c>
      <c r="O33" s="251">
        <f>'[4]Проверочная  таблица'!DZ33/1000</f>
        <v>0</v>
      </c>
      <c r="P33" s="250">
        <f>'[4]Проверочная  таблица'!ED33/1000</f>
        <v>0</v>
      </c>
      <c r="Q33" s="223">
        <f t="shared" ref="Q33:Q34" si="75">IF(ISERROR(P33/O33*100),,P33/O33*100)</f>
        <v>0</v>
      </c>
      <c r="R33" s="223"/>
      <c r="S33" s="250">
        <f>'[4]Проверочная  таблица'!SZ33/1000</f>
        <v>0</v>
      </c>
      <c r="T33" s="250">
        <f>'[4]Проверочная  таблица'!TC33/1000</f>
        <v>0</v>
      </c>
      <c r="U33" s="223">
        <f>IF(ISERROR(T33/S33*100),,T33/S33*100)</f>
        <v>0</v>
      </c>
      <c r="V33" s="223">
        <v>605.30912999999998</v>
      </c>
      <c r="W33" s="250">
        <f>('[4]Прочая  субсидия_МР  и  ГО'!F27)/1000</f>
        <v>605.30912999999998</v>
      </c>
      <c r="X33" s="250">
        <f>('[4]Прочая  субсидия_МР  и  ГО'!G27)/1000</f>
        <v>605.30912999999998</v>
      </c>
      <c r="Y33" s="223">
        <f t="shared" ref="Y33:Y34" si="76">IF(ISERROR(X33/W33*100),,X33/W33*100)</f>
        <v>100</v>
      </c>
      <c r="Z33" s="223">
        <v>2200.4445000000001</v>
      </c>
      <c r="AA33" s="250">
        <f>'[4]Прочая  субсидия_МР  и  ГО'!H27/1000</f>
        <v>2200.4445000000001</v>
      </c>
      <c r="AB33" s="53">
        <f>'[4]Прочая  субсидия_МР  и  ГО'!I27/1000</f>
        <v>2200.4445000000001</v>
      </c>
      <c r="AC33" s="223">
        <f t="shared" ref="AC33:AC34" si="77">IF(ISERROR(AB33/AA33*100),,AB33/AA33*100)</f>
        <v>100</v>
      </c>
      <c r="AD33" s="223">
        <v>0</v>
      </c>
      <c r="AE33" s="250">
        <f>('[4]Проверочная  таблица'!ET33+'[4]Проверочная  таблица'!EU33)/1000</f>
        <v>0</v>
      </c>
      <c r="AF33" s="53">
        <f>('[4]Проверочная  таблица'!EX33+'[4]Проверочная  таблица'!EY33)/1000</f>
        <v>0</v>
      </c>
      <c r="AG33" s="223">
        <f t="shared" ref="AG33:AG34" si="78">IF(ISERROR(AF33/AE33*100),,AF33/AE33*100)</f>
        <v>0</v>
      </c>
      <c r="AH33" s="223">
        <v>0</v>
      </c>
      <c r="AI33" s="250">
        <f>'[4]Проверочная  таблица'!ES33/1000</f>
        <v>0</v>
      </c>
      <c r="AJ33" s="53">
        <f>'[4]Проверочная  таблица'!EW33/1000</f>
        <v>0</v>
      </c>
      <c r="AK33" s="223">
        <f t="shared" ref="AK33:AK34" si="79">IF(ISERROR(AJ33/AI33*100),,AJ33/AI33*100)</f>
        <v>0</v>
      </c>
      <c r="AL33" s="223">
        <v>0</v>
      </c>
      <c r="AM33" s="250">
        <f>'[4]Проверочная  таблица'!EF33/1000</f>
        <v>0</v>
      </c>
      <c r="AN33" s="250">
        <f>'[4]Проверочная  таблица'!EI33/1000</f>
        <v>0</v>
      </c>
      <c r="AO33" s="223">
        <f t="shared" ref="AO33:AO34" si="80">IF(ISERROR(AN33/AM33*100),,AN33/AM33*100)</f>
        <v>0</v>
      </c>
      <c r="AP33" s="223">
        <v>0</v>
      </c>
      <c r="AQ33" s="250">
        <f>'[4]Прочая  субсидия_МР  и  ГО'!J27/1000</f>
        <v>0</v>
      </c>
      <c r="AR33" s="250">
        <f>'[4]Прочая  субсидия_МР  и  ГО'!K27/1000</f>
        <v>0</v>
      </c>
      <c r="AS33" s="223">
        <f t="shared" ref="AS33:AS35" si="81">IF(ISERROR(AR33/AQ33*100),,AR33/AQ33*100)</f>
        <v>0</v>
      </c>
      <c r="AT33" s="223"/>
      <c r="AU33" s="228">
        <f>'[4]Прочая  субсидия_МР  и  ГО'!L27/1000</f>
        <v>12000</v>
      </c>
      <c r="AV33" s="228">
        <f>'[4]Прочая  субсидия_МР  и  ГО'!M27/1000</f>
        <v>8280</v>
      </c>
      <c r="AW33" s="223">
        <f t="shared" ref="AW33:AW35" si="82">IF(ISERROR(AV33/AU33*100),,AV33/AU33*100)</f>
        <v>69</v>
      </c>
      <c r="AX33" s="223">
        <v>136119.86486</v>
      </c>
      <c r="AY33" s="250">
        <f>'[1]Исполнение  по  субсидии'!AM33</f>
        <v>136119.86486</v>
      </c>
      <c r="AZ33" s="53">
        <f>'[1]Исполнение  по  субсидии'!AN33</f>
        <v>136119.86486</v>
      </c>
      <c r="BA33" s="223">
        <f t="shared" ref="BA33:BA35" si="83">IF(ISERROR(AZ33/AY33*100),,AZ33/AY33*100)</f>
        <v>100</v>
      </c>
      <c r="BB33" s="223">
        <v>43250.622819999997</v>
      </c>
      <c r="BC33" s="250">
        <f>'[4]Проверочная  таблица'!SO33/1000</f>
        <v>63250.622819999997</v>
      </c>
      <c r="BD33" s="53">
        <f>'[4]Проверочная  таблица'!SU33/1000</f>
        <v>63250.622819999997</v>
      </c>
      <c r="BE33" s="223">
        <f t="shared" ref="BE33:BE35" si="84">IF(ISERROR(BD33/BC33*100),,BD33/BC33*100)</f>
        <v>100</v>
      </c>
      <c r="BF33" s="223">
        <v>0</v>
      </c>
      <c r="BG33" s="250">
        <f>'[4]Прочая  субсидия_МР  и  ГО'!N27/1000</f>
        <v>0</v>
      </c>
      <c r="BH33" s="250">
        <f>'[4]Прочая  субсидия_МР  и  ГО'!O27/1000</f>
        <v>0</v>
      </c>
      <c r="BI33" s="223">
        <f t="shared" ref="BI33:BI34" si="85">IF(ISERROR(BH33/BG33*100),,BH33/BG33*100)</f>
        <v>0</v>
      </c>
      <c r="BJ33" s="223">
        <v>0</v>
      </c>
      <c r="BK33" s="250">
        <f>'[4]Прочая  субсидия_МР  и  ГО'!P27/1000</f>
        <v>0</v>
      </c>
      <c r="BL33" s="250">
        <f>'[4]Прочая  субсидия_МР  и  ГО'!Q27/1000</f>
        <v>0</v>
      </c>
      <c r="BM33" s="223">
        <f t="shared" ref="BM33:BM35" si="86">IF(ISERROR(BL33/BK33*100),,BL33/BK33*100)</f>
        <v>0</v>
      </c>
      <c r="BN33" s="223">
        <v>368.45173999999997</v>
      </c>
      <c r="BO33" s="250">
        <f>'[4]Прочая  субсидия_МР  и  ГО'!R27/1000</f>
        <v>368.45173999999997</v>
      </c>
      <c r="BP33" s="250">
        <f>'[4]Прочая  субсидия_МР  и  ГО'!S27/1000</f>
        <v>368.45173999999997</v>
      </c>
      <c r="BQ33" s="223">
        <f t="shared" ref="BQ33:BQ34" si="87">IF(ISERROR(BP33/BO33*100),,BP33/BO33*100)</f>
        <v>100</v>
      </c>
      <c r="BR33" s="223"/>
      <c r="BS33" s="250">
        <f>'[4]Проверочная  таблица'!JJ33/1000</f>
        <v>0</v>
      </c>
      <c r="BT33" s="53">
        <f>'[4]Проверочная  таблица'!JM33/1000</f>
        <v>0</v>
      </c>
      <c r="BU33" s="223">
        <f t="shared" ref="BU33:BU34" si="88">IF(ISERROR(BT33/BS33*100),,BT33/BS33*100)</f>
        <v>0</v>
      </c>
      <c r="BV33" s="223">
        <v>0</v>
      </c>
      <c r="BW33" s="250">
        <f>('[4]Проверочная  таблица'!LT33+'[4]Проверочная  таблица'!LU33+'[4]Проверочная  таблица'!LL33+'[4]Проверочная  таблица'!LM33)/1000</f>
        <v>0</v>
      </c>
      <c r="BX33" s="250">
        <f>('[4]Проверочная  таблица'!LP33+'[4]Проверочная  таблица'!LQ33+'[4]Проверочная  таблица'!LX33+'[4]Проверочная  таблица'!LY33)/1000</f>
        <v>0</v>
      </c>
      <c r="BY33" s="223">
        <f t="shared" ref="BY33:BY34" si="89">IF(ISERROR(BX33/BW33*100),,BX33/BW33*100)</f>
        <v>0</v>
      </c>
      <c r="BZ33" s="223">
        <v>0</v>
      </c>
      <c r="CA33" s="250">
        <f>('[4]Проверочная  таблица'!MS33+'[4]Проверочная  таблица'!MT33)/1000</f>
        <v>0</v>
      </c>
      <c r="CB33" s="250">
        <f>('[4]Проверочная  таблица'!NA33+'[4]Проверочная  таблица'!NB33)/1000</f>
        <v>0</v>
      </c>
      <c r="CC33" s="223">
        <f t="shared" ref="CC33:CC34" si="90">IF(ISERROR(CB33/CA33*100),,CB33/CA33*100)</f>
        <v>0</v>
      </c>
      <c r="CD33" s="223">
        <v>0</v>
      </c>
      <c r="CE33" s="250">
        <f>'[4]Проверочная  таблица'!QN33/1000</f>
        <v>0</v>
      </c>
      <c r="CF33" s="53">
        <f>'[4]Проверочная  таблица'!QQ33/1000</f>
        <v>0</v>
      </c>
      <c r="CG33" s="223">
        <f t="shared" ref="CG33:CG34" si="91">IF(ISERROR(CF33/CE33*100),,CF33/CE33*100)</f>
        <v>0</v>
      </c>
      <c r="CH33" s="223">
        <v>78.260869999999997</v>
      </c>
      <c r="CI33" s="250">
        <f>('[4]Прочая  субсидия_МР  и  ГО'!T27)/1000</f>
        <v>78.260869999999997</v>
      </c>
      <c r="CJ33" s="250">
        <f>('[4]Прочая  субсидия_МР  и  ГО'!U27)/1000</f>
        <v>78.260869999999997</v>
      </c>
      <c r="CK33" s="223">
        <f t="shared" ref="CK33:CK34" si="92">IF(ISERROR(CJ33/CI33*100),,CJ33/CI33*100)</f>
        <v>100</v>
      </c>
      <c r="CL33" s="223"/>
      <c r="CM33" s="250">
        <f>'[4]Проверочная  таблица'!IT33/1000</f>
        <v>0</v>
      </c>
      <c r="CN33" s="53">
        <f>'[4]Проверочная  таблица'!IW33/1000</f>
        <v>0</v>
      </c>
      <c r="CO33" s="223">
        <f t="shared" ref="CO33:CO34" si="93">IF(ISERROR(CN33/CM33*100),,CN33/CM33*100)</f>
        <v>0</v>
      </c>
      <c r="CP33" s="223">
        <v>3362.5675699999997</v>
      </c>
      <c r="CQ33" s="250">
        <f>('[4]Проверочная  таблица'!JP33)/1000</f>
        <v>3362.5675699999997</v>
      </c>
      <c r="CR33" s="250">
        <f>('[4]Проверочная  таблица'!JS33)/1000</f>
        <v>3362.5675699999997</v>
      </c>
      <c r="CS33" s="223">
        <f t="shared" ref="CS33:CS34" si="94">IF(ISERROR(CR33/CQ33*100),,CR33/CQ33*100)</f>
        <v>100</v>
      </c>
      <c r="CT33" s="223">
        <v>445.14795000000004</v>
      </c>
      <c r="CU33" s="250">
        <f>('[4]Проверочная  таблица'!MV33+'[4]Проверочная  таблица'!MW33+'[4]Проверочная  таблица'!NG33+'[4]Проверочная  таблица'!NH33)/1000</f>
        <v>445.14794999999998</v>
      </c>
      <c r="CV33" s="250">
        <f>('[4]Проверочная  таблица'!NJ33+'[4]Проверочная  таблица'!NK33+'[4]Проверочная  таблица'!ND33+'[4]Проверочная  таблица'!NE33)/1000</f>
        <v>445.14794999999998</v>
      </c>
      <c r="CW33" s="223">
        <f t="shared" ref="CW33:CW34" si="95">IF(ISERROR(CV33/CU33*100),,CV33/CU33*100)</f>
        <v>100</v>
      </c>
      <c r="CX33" s="223">
        <v>0</v>
      </c>
      <c r="CY33" s="250">
        <f>('[4]Проверочная  таблица'!HV33+'[4]Проверочная  таблица'!IB33)/1000</f>
        <v>0</v>
      </c>
      <c r="CZ33" s="53">
        <f>('[4]Проверочная  таблица'!HY33+'[4]Проверочная  таблица'!IE33)/1000</f>
        <v>0</v>
      </c>
      <c r="DA33" s="223">
        <f t="shared" ref="DA33:DA34" si="96">IF(ISERROR(CZ33/CY33*100),,CZ33/CY33*100)</f>
        <v>0</v>
      </c>
      <c r="DB33" s="223">
        <v>30526.316179999998</v>
      </c>
      <c r="DC33" s="250">
        <f>('[4]Проверочная  таблица'!OG33+'[4]Проверочная  таблица'!OH33+'[4]Проверочная  таблица'!OO33+'[4]Проверочная  таблица'!OP33)/1000</f>
        <v>30526.316179999998</v>
      </c>
      <c r="DD33" s="250">
        <f>('[4]Проверочная  таблица'!OK33+'[4]Проверочная  таблица'!OL33+'[4]Проверочная  таблица'!OS33+'[4]Проверочная  таблица'!OT33)/1000</f>
        <v>30526.316179999998</v>
      </c>
      <c r="DE33" s="223">
        <f t="shared" ref="DE33:DE34" si="97">IF(ISERROR(DD33/DC33*100),,DD33/DC33*100)</f>
        <v>100</v>
      </c>
      <c r="DF33" s="223">
        <v>20000</v>
      </c>
      <c r="DG33" s="250">
        <f>('[4]Проверочная  таблица'!OI33+'[4]Проверочная  таблица'!OQ33)/1000</f>
        <v>20000</v>
      </c>
      <c r="DH33" s="53">
        <f>('[4]Проверочная  таблица'!OM33+'[4]Проверочная  таблица'!OU33)/1000</f>
        <v>20000</v>
      </c>
      <c r="DI33" s="223">
        <f t="shared" ref="DI33:DI34" si="98">IF(ISERROR(DH33/DG33*100),,DH33/DG33*100)</f>
        <v>100</v>
      </c>
      <c r="DJ33" s="223">
        <v>0</v>
      </c>
      <c r="DK33" s="250">
        <f>'[4]Проверочная  таблица'!EZ33/1000</f>
        <v>0</v>
      </c>
      <c r="DL33" s="250">
        <f>'[4]Проверочная  таблица'!FC33/1000</f>
        <v>0</v>
      </c>
      <c r="DM33" s="223">
        <f t="shared" ref="DM33:DM34" si="99">IF(ISERROR(DL33/DK33*100),,DL33/DK33*100)</f>
        <v>0</v>
      </c>
      <c r="DN33" s="223"/>
      <c r="DO33" s="250">
        <f>'[4]Проверочная  таблица'!CG33/1000</f>
        <v>34591.089469999999</v>
      </c>
      <c r="DP33" s="53">
        <f>'[4]Проверочная  таблица'!CJ33/1000</f>
        <v>34591.089469999999</v>
      </c>
      <c r="DQ33" s="223">
        <f t="shared" ref="DQ33:DQ34" si="100">IF(ISERROR(DP33/DO33*100),,DP33/DO33*100)</f>
        <v>100</v>
      </c>
      <c r="DR33" s="223"/>
      <c r="DS33" s="250">
        <f>'[4]Проверочная  таблица'!CH33/1000</f>
        <v>0</v>
      </c>
      <c r="DT33" s="53">
        <f>'[4]Проверочная  таблица'!CK33/1000</f>
        <v>0</v>
      </c>
      <c r="DU33" s="223">
        <f t="shared" ref="DU33:DU34" si="101">IF(ISERROR(DT33/DS33*100),,DT33/DS33*100)</f>
        <v>0</v>
      </c>
      <c r="DV33" s="223"/>
      <c r="DW33" s="250">
        <f>'[4]Проверочная  таблица'!CU33/1000</f>
        <v>23443.106240000001</v>
      </c>
      <c r="DX33" s="53">
        <f>'[4]Проверочная  таблица'!CX33/1000</f>
        <v>23443.106240000001</v>
      </c>
      <c r="DY33" s="223">
        <f t="shared" ref="DY33:DY34" si="102">IF(ISERROR(DX33/DW33*100),,DX33/DW33*100)</f>
        <v>100</v>
      </c>
      <c r="DZ33" s="223"/>
      <c r="EA33" s="250">
        <f>'[4]Проверочная  таблица'!CV33/1000</f>
        <v>0</v>
      </c>
      <c r="EB33" s="53">
        <f>'[4]Проверочная  таблица'!CY33/1000</f>
        <v>0</v>
      </c>
      <c r="EC33" s="223">
        <f t="shared" ref="EC33:EC34" si="103">IF(ISERROR(EB33/EA33*100),,EB33/EA33*100)</f>
        <v>0</v>
      </c>
      <c r="ED33" s="223">
        <v>0</v>
      </c>
      <c r="EE33" s="250">
        <f>'[4]Прочая  субсидия_МР  и  ГО'!V27/1000</f>
        <v>0</v>
      </c>
      <c r="EF33" s="250">
        <f>'[4]Прочая  субсидия_МР  и  ГО'!W27/1000</f>
        <v>0</v>
      </c>
      <c r="EG33" s="223">
        <f t="shared" ref="EG33:EG34" si="104">IF(ISERROR(EF33/EE33*100),,EF33/EE33*100)</f>
        <v>0</v>
      </c>
      <c r="EH33" s="223">
        <v>0</v>
      </c>
      <c r="EI33" s="250">
        <f>'[4]Проверочная  таблица'!BC33/1000</f>
        <v>0</v>
      </c>
      <c r="EJ33" s="250">
        <f>'[4]Проверочная  таблица'!BF33/1000</f>
        <v>0</v>
      </c>
      <c r="EK33" s="223">
        <f t="shared" ref="EK33:EK34" si="105">IF(ISERROR(EJ33/EI33*100),,EJ33/EI33*100)</f>
        <v>0</v>
      </c>
      <c r="EL33" s="223"/>
      <c r="EM33" s="250">
        <f>'[4]Прочая  субсидия_МР  и  ГО'!X27/1000</f>
        <v>0</v>
      </c>
      <c r="EN33" s="53">
        <f>'[4]Прочая  субсидия_МР  и  ГО'!Y27/1000</f>
        <v>0</v>
      </c>
      <c r="EO33" s="223">
        <f t="shared" ref="EO33:EO34" si="106">IF(ISERROR(EN33/EM33*100),,EN33/EM33*100)</f>
        <v>0</v>
      </c>
      <c r="EP33" s="223"/>
      <c r="EQ33" s="250">
        <f>'[4]Прочая  субсидия_МР  и  ГО'!Z27/1000</f>
        <v>0</v>
      </c>
      <c r="ER33" s="53">
        <f>'[4]Прочая  субсидия_МР  и  ГО'!AA27/1000</f>
        <v>0</v>
      </c>
      <c r="ES33" s="223">
        <f t="shared" ref="ES33:ES34" si="107">IF(ISERROR(ER33/EQ33*100),,ER33/EQ33*100)</f>
        <v>0</v>
      </c>
      <c r="ET33" s="223">
        <v>0</v>
      </c>
      <c r="EU33" s="250">
        <f>'[4]Прочая  субсидия_МР  и  ГО'!AB27/1000</f>
        <v>0</v>
      </c>
      <c r="EV33" s="250">
        <f>'[4]Прочая  субсидия_МР  и  ГО'!AC27/1000</f>
        <v>0</v>
      </c>
      <c r="EW33" s="223">
        <f t="shared" ref="EW33:EW34" si="108">IF(ISERROR(EV33/EU33*100),,EV33/EU33*100)</f>
        <v>0</v>
      </c>
      <c r="EX33" s="223">
        <v>0</v>
      </c>
      <c r="EY33" s="250">
        <f>('[4]Проверочная  таблица'!TU33+'[4]Проверочная  таблица'!TV33+'[4]Проверочная  таблица'!TG33+'[4]Проверочная  таблица'!TH33)/1000</f>
        <v>0</v>
      </c>
      <c r="EZ33" s="53">
        <f>('[4]Проверочная  таблица'!UB33+'[4]Проверочная  таблица'!UC33+'[4]Проверочная  таблица'!TN33+'[4]Проверочная  таблица'!TO33)/1000</f>
        <v>0</v>
      </c>
      <c r="FA33" s="223">
        <f t="shared" ref="FA33:FA34" si="109">IF(ISERROR(EZ33/EY33*100),,EZ33/EY33*100)</f>
        <v>0</v>
      </c>
      <c r="FB33" s="223"/>
      <c r="FC33" s="250">
        <f>('[4]Проверочная  таблица'!TI33+'[4]Проверочная  таблица'!TJ33+'[4]Проверочная  таблица'!TW33+'[4]Проверочная  таблица'!TX33)/1000</f>
        <v>0</v>
      </c>
      <c r="FD33" s="53">
        <f>('[4]Проверочная  таблица'!UD33+'[4]Проверочная  таблица'!UE33+'[4]Проверочная  таблица'!TP33+'[4]Проверочная  таблица'!TQ33)/1000</f>
        <v>0</v>
      </c>
      <c r="FE33" s="223">
        <f t="shared" ref="FE33:FE34" si="110">IF(ISERROR(FD33/FC33*100),,FD33/FC33*100)</f>
        <v>0</v>
      </c>
      <c r="FF33" s="223">
        <v>0</v>
      </c>
      <c r="FG33" s="250">
        <f>('[4]Проверочная  таблица'!PW33+'[4]Проверочная  таблица'!PX33+'[4]Проверочная  таблица'!PM33+'[4]Проверочная  таблица'!PN33)/1000</f>
        <v>0</v>
      </c>
      <c r="FH33" s="53">
        <f>('[4]Проверочная  таблица'!PZ33+'[4]Проверочная  таблица'!QA33+'[4]Проверочная  таблица'!PR33+'[4]Проверочная  таблица'!PS33)/1000</f>
        <v>0</v>
      </c>
      <c r="FI33" s="223">
        <f t="shared" ref="FI33:FI34" si="111">IF(ISERROR(FH33/FG33*100),,FH33/FG33*100)</f>
        <v>0</v>
      </c>
      <c r="FJ33" s="223"/>
      <c r="FK33" s="250">
        <f>('[4]Проверочная  таблица'!GJ33+'[4]Проверочная  таблица'!GP33)/1000</f>
        <v>0</v>
      </c>
      <c r="FL33" s="53">
        <f>('[4]Проверочная  таблица'!GM33+'[4]Проверочная  таблица'!GS33)/1000</f>
        <v>0</v>
      </c>
      <c r="FM33" s="223">
        <f t="shared" ref="FM33:FM34" si="112">IF(ISERROR(FL33/FK33*100),,FL33/FK33*100)</f>
        <v>0</v>
      </c>
      <c r="FN33" s="223">
        <v>0</v>
      </c>
      <c r="FO33" s="250">
        <f>('[4]Проверочная  таблица'!TY33+'[4]Проверочная  таблица'!TZ33+'[4]Проверочная  таблица'!TK33+'[4]Проверочная  таблица'!TL33)/1000</f>
        <v>0</v>
      </c>
      <c r="FP33" s="250">
        <f>('[4]Проверочная  таблица'!UF33+'[4]Проверочная  таблица'!UG33+'[4]Проверочная  таблица'!TR33+'[4]Проверочная  таблица'!TS33)/1000</f>
        <v>0</v>
      </c>
      <c r="FQ33" s="223">
        <f t="shared" ref="FQ33:FQ34" si="113">IF(ISERROR(FP33/FO33*100),,FP33/FO33*100)</f>
        <v>0</v>
      </c>
      <c r="FR33" s="223">
        <v>0</v>
      </c>
      <c r="FS33" s="250">
        <f>('[4]Проверочная  таблица'!HA33+'[4]Проверочная  таблица'!HB33)/1000</f>
        <v>0</v>
      </c>
      <c r="FT33" s="250">
        <f>('[4]Проверочная  таблица'!HE33+'[4]Проверочная  таблица'!HF33)/1000</f>
        <v>0</v>
      </c>
      <c r="FU33" s="223">
        <f t="shared" ref="FU33:FU34" si="114">IF(ISERROR(FT33/FS33*100),,FT33/FS33*100)</f>
        <v>0</v>
      </c>
      <c r="FV33" s="223">
        <v>315192.12760000001</v>
      </c>
      <c r="FW33" s="250">
        <f>('[4]Проверочная  таблица'!HC33+'[4]Проверочная  таблица'!HI33)/1000</f>
        <v>294285.15005</v>
      </c>
      <c r="FX33" s="250">
        <f>('[4]Проверочная  таблица'!HG33+'[4]Проверочная  таблица'!HK33)/1000</f>
        <v>294285.15005</v>
      </c>
      <c r="FY33" s="223">
        <f t="shared" ref="FY33:FY34" si="115">IF(ISERROR(FX33/FW33*100),,FX33/FW33*100)</f>
        <v>100</v>
      </c>
      <c r="FZ33" s="223">
        <v>0</v>
      </c>
      <c r="GA33" s="250">
        <f>'[4]Проверочная  таблица'!HP33/1000</f>
        <v>0</v>
      </c>
      <c r="GB33" s="53">
        <f>'[4]Проверочная  таблица'!HS33/1000</f>
        <v>0</v>
      </c>
      <c r="GC33" s="223">
        <f t="shared" ref="GC33:GC34" si="116">IF(ISERROR(GB33/GA33*100),,GB33/GA33*100)</f>
        <v>0</v>
      </c>
      <c r="GD33" s="223">
        <v>0</v>
      </c>
      <c r="GE33" s="250">
        <f>('[4]Проверочная  таблица'!BM33+'[4]Проверочная  таблица'!BQ33)/1000</f>
        <v>0</v>
      </c>
      <c r="GF33" s="250">
        <f>('[4]Проверочная  таблица'!BO33+'[4]Проверочная  таблица'!BS33)/1000</f>
        <v>0</v>
      </c>
      <c r="GG33" s="223">
        <f t="shared" ref="GG33:GG34" si="117">IF(ISERROR(GF33/GE33*100),,GF33/GE33*100)</f>
        <v>0</v>
      </c>
      <c r="GH33" s="223">
        <v>0</v>
      </c>
      <c r="GI33" s="250">
        <f>('[4]Прочая  субсидия_МР  и  ГО'!AD27+'[4]Прочая  субсидия_БП'!N28)/1000</f>
        <v>8836.0974999999999</v>
      </c>
      <c r="GJ33" s="250">
        <f>('[4]Прочая  субсидия_МР  и  ГО'!AE27+'[4]Прочая  субсидия_БП'!O28)/1000</f>
        <v>4454.4317099999998</v>
      </c>
      <c r="GK33" s="223">
        <f t="shared" ref="GK33:GK34" si="118">IF(ISERROR(GJ33/GI33*100),,GJ33/GI33*100)</f>
        <v>50.411753718199691</v>
      </c>
      <c r="GL33" s="223">
        <v>35219.325389999998</v>
      </c>
      <c r="GM33" s="250">
        <f>('[4]Прочая  субсидия_МР  и  ГО'!AF27)/1000</f>
        <v>35219.325389999998</v>
      </c>
      <c r="GN33" s="250">
        <f>('[4]Прочая  субсидия_МР  и  ГО'!AG27)/1000</f>
        <v>35219.325389999998</v>
      </c>
      <c r="GO33" s="223">
        <f t="shared" ref="GO33:GO34" si="119">IF(ISERROR(GN33/GM33*100),,GN33/GM33*100)</f>
        <v>100</v>
      </c>
      <c r="GP33" s="223"/>
      <c r="GQ33" s="250">
        <f>('[4]Проверочная  таблица'!DA33+'[4]Проверочная  таблица'!DB33)/1000</f>
        <v>0</v>
      </c>
      <c r="GR33" s="250">
        <f>('[4]Проверочная  таблица'!DH33+'[4]Проверочная  таблица'!DI33)/1000</f>
        <v>0</v>
      </c>
      <c r="GS33" s="223">
        <f t="shared" ref="GS33:GS34" si="120">IF(ISERROR(GR33/GQ33*100),,GR33/GQ33*100)</f>
        <v>0</v>
      </c>
      <c r="GT33" s="223">
        <v>214683.26356999998</v>
      </c>
      <c r="GU33" s="250">
        <f>('[4]Проверочная  таблица'!DC33+'[4]Проверочная  таблица'!DD33+'[4]Проверочная  таблица'!DO33+'[4]Проверочная  таблица'!DP33)/1000</f>
        <v>0</v>
      </c>
      <c r="GV33" s="53">
        <f>('[4]Проверочная  таблица'!DJ33+'[4]Проверочная  таблица'!DK33+'[4]Проверочная  таблица'!DR33+'[4]Проверочная  таблица'!DS33)/1000</f>
        <v>0</v>
      </c>
      <c r="GW33" s="223">
        <f t="shared" ref="GW33:GW34" si="121">IF(ISERROR(GV33/GU33*100),,GV33/GU33*100)</f>
        <v>0</v>
      </c>
      <c r="GX33" s="223">
        <v>0</v>
      </c>
      <c r="GY33" s="250">
        <f>('[4]Проверочная  таблица'!DE33+'[4]Проверочная  таблица'!DF33)/1000</f>
        <v>0</v>
      </c>
      <c r="GZ33" s="250">
        <f>('[4]Проверочная  таблица'!DL33+'[4]Проверочная  таблица'!DM33)/1000</f>
        <v>0</v>
      </c>
      <c r="HA33" s="223">
        <f>IF(ISERROR(GZ33/GY33*100),,GZ33/GY33*100)</f>
        <v>0</v>
      </c>
      <c r="HB33" s="223"/>
      <c r="HC33" s="250">
        <f>('[4]Проверочная  таблица'!BD33+'[4]Проверочная  таблица'!BI33+'[4]Прочая  субсидия_МР  и  ГО'!AH27)/1000</f>
        <v>0</v>
      </c>
      <c r="HD33" s="250">
        <f>('[4]Проверочная  таблица'!BG33+'[4]Проверочная  таблица'!BK33+'[4]Прочая  субсидия_МР  и  ГО'!AI27)/1000</f>
        <v>0</v>
      </c>
      <c r="HE33" s="223">
        <f t="shared" ref="HE33:HE34" si="122">IF(ISERROR(HD33/HC33*100),,HD33/HC33*100)</f>
        <v>0</v>
      </c>
      <c r="HF33" s="223">
        <v>0</v>
      </c>
      <c r="HG33" s="250">
        <f>('[4]Прочая  субсидия_МР  и  ГО'!AJ27)/1000</f>
        <v>0</v>
      </c>
      <c r="HH33" s="250">
        <f>('[4]Прочая  субсидия_МР  и  ГО'!AK27)/1000</f>
        <v>0</v>
      </c>
      <c r="HI33" s="223">
        <f t="shared" ref="HI33:HI34" si="123">IF(ISERROR(HH33/HG33*100),,HH33/HG33*100)</f>
        <v>0</v>
      </c>
      <c r="HJ33" s="223">
        <v>0</v>
      </c>
      <c r="HK33" s="250">
        <f>('[4]Прочая  субсидия_МР  и  ГО'!AL27)/1000</f>
        <v>0</v>
      </c>
      <c r="HL33" s="250">
        <f>('[4]Прочая  субсидия_МР  и  ГО'!AM27)/1000</f>
        <v>0</v>
      </c>
      <c r="HM33" s="223">
        <f t="shared" ref="HM33:HM34" si="124">IF(ISERROR(HL33/HK33*100),,HL33/HK33*100)</f>
        <v>0</v>
      </c>
      <c r="HN33" s="223"/>
      <c r="HO33" s="250">
        <f>('[4]Прочая  субсидия_МР  и  ГО'!AN27)/1000</f>
        <v>0</v>
      </c>
      <c r="HP33" s="250">
        <f>('[4]Прочая  субсидия_МР  и  ГО'!AO27)/1000</f>
        <v>0</v>
      </c>
      <c r="HQ33" s="223">
        <f t="shared" ref="HQ33:HQ34" si="125">IF(ISERROR(HP33/HO33*100),,HP33/HO33*100)</f>
        <v>0</v>
      </c>
      <c r="HR33" s="223">
        <v>0</v>
      </c>
      <c r="HS33" s="250">
        <f>('[4]Прочая  субсидия_МР  и  ГО'!AP27)/1000</f>
        <v>2560</v>
      </c>
      <c r="HT33" s="250">
        <f>('[4]Прочая  субсидия_МР  и  ГО'!AQ27)/1000</f>
        <v>2560</v>
      </c>
      <c r="HU33" s="223">
        <f t="shared" ref="HU33:HU34" si="126">IF(ISERROR(HT33/HS33*100),,HT33/HS33*100)</f>
        <v>100</v>
      </c>
      <c r="HV33" s="223">
        <v>15450.75</v>
      </c>
      <c r="HW33" s="250">
        <f>'[4]Прочая  субсидия_МР  и  ГО'!AR27/1000</f>
        <v>15450.75</v>
      </c>
      <c r="HX33" s="250">
        <f>'[4]Прочая  субсидия_МР  и  ГО'!AS27/1000</f>
        <v>15450.75</v>
      </c>
      <c r="HY33" s="223">
        <f t="shared" ref="HY33:HY34" si="127">IF(ISERROR(HX33/HW33*100),,HX33/HW33*100)</f>
        <v>100</v>
      </c>
      <c r="HZ33" s="223">
        <v>0</v>
      </c>
      <c r="IA33" s="250">
        <f>'[4]Прочая  субсидия_МР  и  ГО'!AT27/1000</f>
        <v>0</v>
      </c>
      <c r="IB33" s="250">
        <f>'[4]Прочая  субсидия_МР  и  ГО'!AU27/1000</f>
        <v>0</v>
      </c>
      <c r="IC33" s="223">
        <f t="shared" ref="IC33:IC34" si="128">IF(ISERROR(IB33/IA33*100),,IB33/IA33*100)</f>
        <v>0</v>
      </c>
      <c r="ID33" s="223">
        <v>0</v>
      </c>
      <c r="IE33" s="250">
        <f>'[4]Прочая  субсидия_МР  и  ГО'!AV27/1000</f>
        <v>0</v>
      </c>
      <c r="IF33" s="250">
        <f>'[4]Прочая  субсидия_МР  и  ГО'!AW27/1000</f>
        <v>0</v>
      </c>
      <c r="IG33" s="223">
        <f t="shared" ref="IG33:IG34" si="129">IF(ISERROR(IF33/IE33*100),,IF33/IE33*100)</f>
        <v>0</v>
      </c>
      <c r="IH33" s="223"/>
      <c r="II33" s="250">
        <f>('[4]Проверочная  таблица'!RY33+'[4]Проверочная  таблица'!RZ33+'[4]Проверочная  таблица'!SE33+'[4]Проверочная  таблица'!SF33)/1000</f>
        <v>0</v>
      </c>
      <c r="IJ33" s="250">
        <f>('[4]Проверочная  таблица'!SB33+'[4]Проверочная  таблица'!SC33+'[4]Проверочная  таблица'!SH33+'[4]Проверочная  таблица'!SI33)/1000</f>
        <v>0</v>
      </c>
      <c r="IK33" s="223">
        <f t="shared" ref="IK33:IK34" si="130">IF(ISERROR(IJ33/II33*100),,IJ33/II33*100)</f>
        <v>0</v>
      </c>
      <c r="IL33" s="223">
        <v>2142.0100000000002</v>
      </c>
      <c r="IM33" s="250">
        <f>'[4]Прочая  субсидия_МР  и  ГО'!AX27/1000</f>
        <v>2142.0100000000002</v>
      </c>
      <c r="IN33" s="53">
        <f>'[4]Прочая  субсидия_МР  и  ГО'!AY27/1000</f>
        <v>1060.4079199999999</v>
      </c>
      <c r="IO33" s="223">
        <f t="shared" ref="IO33:IO34" si="131">IF(ISERROR(IN33/IM33*100),,IN33/IM33*100)</f>
        <v>49.505274018328571</v>
      </c>
      <c r="IP33" s="223">
        <v>55.22</v>
      </c>
      <c r="IQ33" s="250">
        <f>('[4]Проверочная  таблица'!KU33+'[4]Проверочная  таблица'!KV33)/1000</f>
        <v>55.22</v>
      </c>
      <c r="IR33" s="53">
        <f>('[4]Проверочная  таблица'!KX33+'[4]Проверочная  таблица'!KY33)/1000</f>
        <v>55.22</v>
      </c>
      <c r="IS33" s="223">
        <f t="shared" ref="IS33:IS34" si="132">IF(ISERROR(IR33/IQ33*100),,IR33/IQ33*100)</f>
        <v>100</v>
      </c>
      <c r="IT33" s="223">
        <v>826.23312999999996</v>
      </c>
      <c r="IU33" s="250">
        <f>('[4]Прочая  субсидия_МР  и  ГО'!AZ27)/1000</f>
        <v>826.23312999999996</v>
      </c>
      <c r="IV33" s="250">
        <f>('[4]Прочая  субсидия_МР  и  ГО'!BA27)/1000</f>
        <v>826.23312999999996</v>
      </c>
      <c r="IW33" s="223">
        <f t="shared" ref="IW33:IW34" si="133">IF(ISERROR(IV33/IU33*100),,IV33/IU33*100)</f>
        <v>100</v>
      </c>
      <c r="IX33" s="223">
        <v>170.26654000000002</v>
      </c>
      <c r="IY33" s="250">
        <f>'[4]Прочая  субсидия_МР  и  ГО'!BB27/1000</f>
        <v>170.26654000000002</v>
      </c>
      <c r="IZ33" s="250">
        <f>'[4]Прочая  субсидия_МР  и  ГО'!BC27/1000</f>
        <v>170.26654000000002</v>
      </c>
      <c r="JA33" s="223">
        <f t="shared" ref="JA33:JA34" si="134">IF(ISERROR(IZ33/IY33*100),,IZ33/IY33*100)</f>
        <v>100</v>
      </c>
      <c r="JB33" s="223">
        <v>0</v>
      </c>
      <c r="JC33" s="250">
        <f>('[4]Прочая  субсидия_МР  и  ГО'!BD27)/1000</f>
        <v>0</v>
      </c>
      <c r="JD33" s="250">
        <f>('[4]Прочая  субсидия_МР  и  ГО'!BE27)/1000</f>
        <v>0</v>
      </c>
      <c r="JE33" s="223">
        <f t="shared" ref="JE33:JE34" si="135">IF(ISERROR(JD33/JC33*100),,JD33/JC33*100)</f>
        <v>0</v>
      </c>
      <c r="JF33" s="223">
        <v>0</v>
      </c>
      <c r="JG33" s="250">
        <f>('[4]Проверочная  таблица'!FG33+'[4]Проверочная  таблица'!FH33+'[4]Проверочная  таблица'!FM33+'[4]Проверочная  таблица'!FN33)/1000</f>
        <v>0</v>
      </c>
      <c r="JH33" s="250">
        <f>('[4]Проверочная  таблица'!FJ33+'[4]Проверочная  таблица'!FK33+'[4]Проверочная  таблица'!FP33+'[4]Проверочная  таблица'!FQ33)/1000</f>
        <v>0</v>
      </c>
      <c r="JI33" s="223">
        <f t="shared" ref="JI33:JI34" si="136">IF(ISERROR(JH33/JG33*100),,JH33/JG33*100)</f>
        <v>0</v>
      </c>
      <c r="JJ33" s="223">
        <v>128.64685</v>
      </c>
      <c r="JK33" s="250">
        <f>('[4]Прочая  субсидия_МР  и  ГО'!BF27)/1000</f>
        <v>128.64685</v>
      </c>
      <c r="JL33" s="250">
        <f>('[4]Прочая  субсидия_МР  и  ГО'!BG27)/1000</f>
        <v>128.64685</v>
      </c>
      <c r="JM33" s="223">
        <f t="shared" ref="JM33:JM34" si="137">IF(ISERROR(JL33/JK33*100),,JL33/JK33*100)</f>
        <v>100</v>
      </c>
    </row>
    <row r="34" spans="1:273" ht="21.75" customHeight="1" thickBot="1" x14ac:dyDescent="0.3">
      <c r="A34" s="252" t="s">
        <v>32</v>
      </c>
      <c r="B34" s="223">
        <f t="shared" si="72"/>
        <v>6366564.5417799987</v>
      </c>
      <c r="C34" s="223">
        <f t="shared" si="72"/>
        <v>8161112.5045399982</v>
      </c>
      <c r="D34" s="223">
        <f t="shared" si="72"/>
        <v>7633507.3096599989</v>
      </c>
      <c r="E34" s="225" t="e">
        <f>M34+Q34+#REF!+#REF!+#REF!+U34+Y34+AG34+#REF!+#REF!+AO34+BA34+HY34+BI34+BM34+AS34+BQ34+#REF!+BY34+#REF!+CG34+#REF!+#REF!+CC34+#REF!+#REF!+CK34+#REF!+#REF!+CS34+#REF!+CW34+DA34+DE34+DI34+#REF!+#REF!+DM34+DY34+EG34+EK34+EW34+FA34+#REF!+FI34+FQ34+FU34+GC34+GG34+GK34+GO34+GS34+GW34+HA34+#REF!+HE34+HI34+HM34+#REF!+HU34+IC34+IG34+IK34+IW34+JA34+JI34+JM34</f>
        <v>#REF!</v>
      </c>
      <c r="F34" s="225" t="e">
        <f>O34+#REF!+#REF!+#REF!+S34+W34+AE34+#REF!+#REF!+AM34+AY34+HW34+BG34+BK34+AQ34+BO34+#REF!+BW34+#REF!+CE34+#REF!+#REF!+CA34+#REF!+#REF!+CI34+#REF!+#REF!+CQ34+#REF!+CU34+CY34+DC34+DG34+#REF!+#REF!+DK34+DW34+EE34+EI34+EU34+EY34+#REF!+FG34+FO34+FS34+GA34+GE34+GI34+GM34+GQ34+GU34+GY34+#REF!+HC34+HG34+HK34+#REF!+HS34+IA34+IE34+II34+IU34+IY34+JG34+JK34+JC34</f>
        <v>#REF!</v>
      </c>
      <c r="G34" s="225" t="e">
        <f>P34+#REF!+#REF!+#REF!+T34+X34+AF34+#REF!+#REF!+AN34+AZ34+HX34+BH34+BL34+AR34+BP34+#REF!+BX34+#REF!+CF34+#REF!+#REF!+CB34+#REF!+#REF!+CJ34+#REF!+#REF!+CR34+#REF!+CV34+CZ34+DD34+DH34+#REF!+#REF!+DL34+DX34+EF34+EJ34+EV34+EZ34+#REF!+FH34+FP34+FT34+GB34+GF34+GJ34+GN34+GR34+GV34+GZ34+#REF!+HD34+HH34+HL34+#REF!+HT34+IB34+IF34+IJ34+IV34+IZ34+JH34+JL34+JD34</f>
        <v>#REF!</v>
      </c>
      <c r="H34" s="225" t="e">
        <f>Q34+#REF!+#REF!+#REF!+U34+Y34+AG34+#REF!+#REF!+AO34+BA34+HY34+BI34+BM34+AS34+BQ34+#REF!+BY34+#REF!+CG34+#REF!+#REF!+CC34+#REF!+#REF!+CK34+#REF!+#REF!+CS34+#REF!+CW34+DA34+DE34+DI34+#REF!+#REF!+DM34+DY34+EG34+EK34+EW34+FA34+#REF!+FI34+FQ34+FU34+GC34+GG34+GK34+GO34+GS34+GW34+HA34+#REF!+HE34+HI34+HM34+#REF!+HU34+IC34+IG34+IK34+IW34+JA34+JI34+JM34+#REF!</f>
        <v>#REF!</v>
      </c>
      <c r="I34" s="226">
        <f t="shared" si="73"/>
        <v>93.53513145926496</v>
      </c>
      <c r="J34" s="227">
        <v>2700</v>
      </c>
      <c r="K34" s="228">
        <f>'[4]Проверочная  таблица'!DY34/1000</f>
        <v>2700</v>
      </c>
      <c r="L34" s="228">
        <f>'[4]Проверочная  таблица'!EC34/1000</f>
        <v>2700</v>
      </c>
      <c r="M34" s="227">
        <f t="shared" si="74"/>
        <v>100</v>
      </c>
      <c r="N34" s="227">
        <v>2700</v>
      </c>
      <c r="O34" s="229">
        <f>'[4]Проверочная  таблица'!DZ34/1000</f>
        <v>2700</v>
      </c>
      <c r="P34" s="228">
        <f>'[4]Проверочная  таблица'!ED34/1000</f>
        <v>2700</v>
      </c>
      <c r="Q34" s="227">
        <f t="shared" si="75"/>
        <v>100</v>
      </c>
      <c r="R34" s="227"/>
      <c r="S34" s="228">
        <f>'[4]Проверочная  таблица'!SZ34/1000</f>
        <v>94865.4</v>
      </c>
      <c r="T34" s="228">
        <f>'[4]Проверочная  таблица'!TC34/1000</f>
        <v>94838.237400000013</v>
      </c>
      <c r="U34" s="227">
        <f>IF(ISERROR(T34/S34*100),,T34/S34*100)</f>
        <v>99.971367221347322</v>
      </c>
      <c r="V34" s="227">
        <v>573.26328000000001</v>
      </c>
      <c r="W34" s="228">
        <f>('[4]Прочая  субсидия_МР  и  ГО'!F26)/1000</f>
        <v>573.26328000000001</v>
      </c>
      <c r="X34" s="228">
        <f>('[4]Прочая  субсидия_МР  и  ГО'!G26)/1000</f>
        <v>557.22163</v>
      </c>
      <c r="Y34" s="227">
        <f t="shared" si="76"/>
        <v>97.20169587697994</v>
      </c>
      <c r="Z34" s="227">
        <v>5822.7555000000002</v>
      </c>
      <c r="AA34" s="228">
        <f>'[4]Прочая  субсидия_МР  и  ГО'!H26/1000</f>
        <v>5822.7555000000002</v>
      </c>
      <c r="AB34" s="228">
        <f>'[4]Прочая  субсидия_МР  и  ГО'!I26/1000</f>
        <v>5822.7555000000002</v>
      </c>
      <c r="AC34" s="227">
        <f t="shared" si="77"/>
        <v>100</v>
      </c>
      <c r="AD34" s="227">
        <v>888555.26315999997</v>
      </c>
      <c r="AE34" s="228">
        <f>('[4]Проверочная  таблица'!ET34+'[4]Проверочная  таблица'!EU34)/1000</f>
        <v>874301.68421000009</v>
      </c>
      <c r="AF34" s="228">
        <f>('[4]Проверочная  таблица'!EX34+'[4]Проверочная  таблица'!EY34)/1000</f>
        <v>874301.68421000009</v>
      </c>
      <c r="AG34" s="227">
        <f t="shared" si="78"/>
        <v>100</v>
      </c>
      <c r="AH34" s="227">
        <v>319132.7058</v>
      </c>
      <c r="AI34" s="228">
        <f>'[4]Проверочная  таблица'!ES34/1000</f>
        <v>319132.7058</v>
      </c>
      <c r="AJ34" s="228">
        <f>'[4]Проверочная  таблица'!EW34/1000</f>
        <v>319132.7058</v>
      </c>
      <c r="AK34" s="227">
        <f t="shared" si="79"/>
        <v>100</v>
      </c>
      <c r="AL34" s="227">
        <v>0</v>
      </c>
      <c r="AM34" s="228">
        <f>'[4]Проверочная  таблица'!EF34/1000</f>
        <v>0</v>
      </c>
      <c r="AN34" s="228">
        <f>'[4]Проверочная  таблица'!EI34/1000</f>
        <v>0</v>
      </c>
      <c r="AO34" s="227">
        <f t="shared" si="80"/>
        <v>0</v>
      </c>
      <c r="AP34" s="227">
        <v>218122.80187999998</v>
      </c>
      <c r="AQ34" s="228">
        <f>'[4]Прочая  субсидия_МР  и  ГО'!J26/1000</f>
        <v>218122.80187999998</v>
      </c>
      <c r="AR34" s="228">
        <f>'[4]Прочая  субсидия_МР  и  ГО'!K26/1000</f>
        <v>17551.061470000001</v>
      </c>
      <c r="AS34" s="227">
        <f t="shared" si="81"/>
        <v>8.0464129924645373</v>
      </c>
      <c r="AT34" s="227"/>
      <c r="AU34" s="228">
        <f>'[4]Прочая  субсидия_МР  и  ГО'!L26/1000</f>
        <v>36000</v>
      </c>
      <c r="AV34" s="228">
        <f>'[4]Прочая  субсидия_МР  и  ГО'!M26/1000</f>
        <v>35787.566829999996</v>
      </c>
      <c r="AW34" s="227">
        <f t="shared" si="82"/>
        <v>99.409907861111108</v>
      </c>
      <c r="AX34" s="227">
        <v>408359.59460000001</v>
      </c>
      <c r="AY34" s="228">
        <f>'[1]Исполнение  по  субсидии'!AM34</f>
        <v>545856.81682000007</v>
      </c>
      <c r="AZ34" s="228">
        <f>'[1]Исполнение  по  субсидии'!AN34</f>
        <v>545856.81679000007</v>
      </c>
      <c r="BA34" s="227">
        <f t="shared" si="83"/>
        <v>99.999999994504051</v>
      </c>
      <c r="BB34" s="227">
        <v>168595.44786000001</v>
      </c>
      <c r="BC34" s="228">
        <f>'[4]Проверочная  таблица'!SO34/1000</f>
        <v>268826.58686000004</v>
      </c>
      <c r="BD34" s="228">
        <f>'[4]Проверочная  таблица'!SU34/1000</f>
        <v>268826.58685000002</v>
      </c>
      <c r="BE34" s="227">
        <f t="shared" si="84"/>
        <v>99.999999996280124</v>
      </c>
      <c r="BF34" s="227">
        <v>0</v>
      </c>
      <c r="BG34" s="228">
        <f>'[4]Прочая  субсидия_МР  и  ГО'!N26/1000</f>
        <v>0</v>
      </c>
      <c r="BH34" s="228">
        <f>'[4]Прочая  субсидия_МР  и  ГО'!O26/1000</f>
        <v>0</v>
      </c>
      <c r="BI34" s="227">
        <f t="shared" si="85"/>
        <v>0</v>
      </c>
      <c r="BJ34" s="227">
        <v>109890.3</v>
      </c>
      <c r="BK34" s="228">
        <f>'[4]Прочая  субсидия_МР  и  ГО'!P26/1000</f>
        <v>109890.3</v>
      </c>
      <c r="BL34" s="228">
        <f>'[4]Прочая  субсидия_МР  и  ГО'!Q26/1000</f>
        <v>96637.220910000004</v>
      </c>
      <c r="BM34" s="227">
        <f t="shared" si="86"/>
        <v>87.939718892386324</v>
      </c>
      <c r="BN34" s="227">
        <v>2026.39643</v>
      </c>
      <c r="BO34" s="228">
        <f>'[4]Прочая  субсидия_МР  и  ГО'!R26/1000</f>
        <v>2026.39643</v>
      </c>
      <c r="BP34" s="228">
        <f>'[4]Прочая  субсидия_МР  и  ГО'!S26/1000</f>
        <v>1969.80063</v>
      </c>
      <c r="BQ34" s="227">
        <f t="shared" si="87"/>
        <v>97.20707166859745</v>
      </c>
      <c r="BR34" s="227"/>
      <c r="BS34" s="228">
        <f>'[4]Проверочная  таблица'!JJ34/1000</f>
        <v>0</v>
      </c>
      <c r="BT34" s="228">
        <f>'[4]Проверочная  таблица'!JM34/1000</f>
        <v>0</v>
      </c>
      <c r="BU34" s="227">
        <f t="shared" si="88"/>
        <v>0</v>
      </c>
      <c r="BV34" s="227">
        <v>0</v>
      </c>
      <c r="BW34" s="228">
        <f>('[4]Проверочная  таблица'!LT34+'[4]Проверочная  таблица'!LU34+'[4]Проверочная  таблица'!LL34+'[4]Проверочная  таблица'!LM34)/1000</f>
        <v>0</v>
      </c>
      <c r="BX34" s="228">
        <f>('[4]Проверочная  таблица'!LP34+'[4]Проверочная  таблица'!LQ34+'[4]Проверочная  таблица'!LX34+'[4]Проверочная  таблица'!LY34)/1000</f>
        <v>0</v>
      </c>
      <c r="BY34" s="227">
        <f t="shared" si="89"/>
        <v>0</v>
      </c>
      <c r="BZ34" s="227">
        <v>0</v>
      </c>
      <c r="CA34" s="228">
        <f>('[4]Проверочная  таблица'!MS34+'[4]Проверочная  таблица'!MT34)/1000</f>
        <v>0</v>
      </c>
      <c r="CB34" s="228">
        <f>('[4]Проверочная  таблица'!NA34+'[4]Проверочная  таблица'!NB34)/1000</f>
        <v>0</v>
      </c>
      <c r="CC34" s="227">
        <f t="shared" si="90"/>
        <v>0</v>
      </c>
      <c r="CD34" s="227">
        <v>6974.5263199999999</v>
      </c>
      <c r="CE34" s="228">
        <f>'[4]Проверочная  таблица'!QN34/1000</f>
        <v>6974.5263199999999</v>
      </c>
      <c r="CF34" s="228">
        <f>'[4]Проверочная  таблица'!QQ34/1000</f>
        <v>6974.5263199999999</v>
      </c>
      <c r="CG34" s="227">
        <f t="shared" si="91"/>
        <v>100</v>
      </c>
      <c r="CH34" s="227">
        <v>246.95651999999998</v>
      </c>
      <c r="CI34" s="250">
        <f>('[4]Прочая  субсидия_МР  и  ГО'!T26)/1000</f>
        <v>246.95651999999998</v>
      </c>
      <c r="CJ34" s="250">
        <f>('[4]Прочая  субсидия_МР  и  ГО'!U26)/1000</f>
        <v>246.95651999999998</v>
      </c>
      <c r="CK34" s="227">
        <f t="shared" si="92"/>
        <v>100</v>
      </c>
      <c r="CL34" s="227"/>
      <c r="CM34" s="228">
        <f>'[4]Проверочная  таблица'!IT34/1000</f>
        <v>0</v>
      </c>
      <c r="CN34" s="228">
        <f>'[4]Проверочная  таблица'!IW34/1000</f>
        <v>0</v>
      </c>
      <c r="CO34" s="227">
        <f t="shared" si="93"/>
        <v>0</v>
      </c>
      <c r="CP34" s="227">
        <v>0</v>
      </c>
      <c r="CQ34" s="228">
        <f>('[4]Проверочная  таблица'!JP34)/1000</f>
        <v>0</v>
      </c>
      <c r="CR34" s="228">
        <f>('[4]Проверочная  таблица'!JS34)/1000</f>
        <v>0</v>
      </c>
      <c r="CS34" s="227">
        <f t="shared" si="94"/>
        <v>0</v>
      </c>
      <c r="CT34" s="227">
        <v>1205.63706</v>
      </c>
      <c r="CU34" s="228">
        <f>('[4]Проверочная  таблица'!MV34+'[4]Проверочная  таблица'!MW34+'[4]Проверочная  таблица'!NG34+'[4]Проверочная  таблица'!NH34)/1000</f>
        <v>1205.63706</v>
      </c>
      <c r="CV34" s="228">
        <f>('[4]Проверочная  таблица'!NJ34+'[4]Проверочная  таблица'!NK34+'[4]Проверочная  таблица'!ND34+'[4]Проверочная  таблица'!NE34)/1000</f>
        <v>1205.63706</v>
      </c>
      <c r="CW34" s="227">
        <f t="shared" si="95"/>
        <v>100</v>
      </c>
      <c r="CX34" s="227">
        <v>0</v>
      </c>
      <c r="CY34" s="228">
        <f>('[4]Проверочная  таблица'!HV34+'[4]Проверочная  таблица'!IB34)/1000</f>
        <v>0</v>
      </c>
      <c r="CZ34" s="228">
        <f>('[4]Проверочная  таблица'!HY34+'[4]Проверочная  таблица'!IE34)/1000</f>
        <v>0</v>
      </c>
      <c r="DA34" s="227">
        <f t="shared" si="96"/>
        <v>0</v>
      </c>
      <c r="DB34" s="227">
        <v>146720.5282</v>
      </c>
      <c r="DC34" s="228">
        <f>('[4]Проверочная  таблица'!OG34+'[4]Проверочная  таблица'!OH34+'[4]Проверочная  таблица'!OO34+'[4]Проверочная  таблица'!OP34)/1000</f>
        <v>146720.5282</v>
      </c>
      <c r="DD34" s="228">
        <f>('[4]Проверочная  таблица'!OK34+'[4]Проверочная  таблица'!OL34+'[4]Проверочная  таблица'!OS34+'[4]Проверочная  таблица'!OT34)/1000</f>
        <v>146720.5282</v>
      </c>
      <c r="DE34" s="227">
        <f t="shared" si="97"/>
        <v>100</v>
      </c>
      <c r="DF34" s="227">
        <v>144110.88941</v>
      </c>
      <c r="DG34" s="228">
        <f>('[4]Проверочная  таблица'!OI34+'[4]Проверочная  таблица'!OQ34)/1000</f>
        <v>173277.85266</v>
      </c>
      <c r="DH34" s="228">
        <f>('[4]Проверочная  таблица'!OM34+'[4]Проверочная  таблица'!OU34)/1000</f>
        <v>161777.94987000001</v>
      </c>
      <c r="DI34" s="227">
        <f t="shared" si="98"/>
        <v>93.363316423037219</v>
      </c>
      <c r="DJ34" s="227">
        <v>121175.58</v>
      </c>
      <c r="DK34" s="228">
        <f>'[4]Проверочная  таблица'!EZ34/1000</f>
        <v>120085.8446</v>
      </c>
      <c r="DL34" s="228">
        <f>'[4]Проверочная  таблица'!FC34/1000</f>
        <v>120085.8446</v>
      </c>
      <c r="DM34" s="227">
        <f t="shared" si="99"/>
        <v>100</v>
      </c>
      <c r="DN34" s="227"/>
      <c r="DO34" s="228">
        <f>'[4]Проверочная  таблица'!CG34/1000</f>
        <v>0</v>
      </c>
      <c r="DP34" s="228">
        <f>'[4]Проверочная  таблица'!CJ34/1000</f>
        <v>0</v>
      </c>
      <c r="DQ34" s="227">
        <f t="shared" si="100"/>
        <v>0</v>
      </c>
      <c r="DR34" s="227"/>
      <c r="DS34" s="228">
        <f>'[4]Проверочная  таблица'!CH34/1000</f>
        <v>0</v>
      </c>
      <c r="DT34" s="228">
        <f>'[4]Проверочная  таблица'!CK34/1000</f>
        <v>0</v>
      </c>
      <c r="DU34" s="227">
        <f t="shared" si="101"/>
        <v>0</v>
      </c>
      <c r="DV34" s="227"/>
      <c r="DW34" s="228">
        <f>'[4]Проверочная  таблица'!CU34/1000</f>
        <v>0</v>
      </c>
      <c r="DX34" s="228">
        <f>'[4]Проверочная  таблица'!CX34/1000</f>
        <v>0</v>
      </c>
      <c r="DY34" s="227">
        <f t="shared" si="102"/>
        <v>0</v>
      </c>
      <c r="DZ34" s="227"/>
      <c r="EA34" s="228">
        <f>'[4]Проверочная  таблица'!CV34/1000</f>
        <v>0</v>
      </c>
      <c r="EB34" s="228">
        <f>'[4]Проверочная  таблица'!CY34/1000</f>
        <v>0</v>
      </c>
      <c r="EC34" s="227">
        <f t="shared" si="103"/>
        <v>0</v>
      </c>
      <c r="ED34" s="227">
        <v>39227.633999999998</v>
      </c>
      <c r="EE34" s="228">
        <f>'[4]Прочая  субсидия_МР  и  ГО'!V26/1000</f>
        <v>39227.633999999998</v>
      </c>
      <c r="EF34" s="228">
        <f>'[4]Прочая  субсидия_МР  и  ГО'!W26/1000</f>
        <v>29046.35557</v>
      </c>
      <c r="EG34" s="227">
        <f t="shared" si="104"/>
        <v>74.045647438231939</v>
      </c>
      <c r="EH34" s="227">
        <v>0</v>
      </c>
      <c r="EI34" s="228">
        <f>'[4]Проверочная  таблица'!BC34/1000</f>
        <v>0</v>
      </c>
      <c r="EJ34" s="228">
        <f>'[4]Проверочная  таблица'!BF34/1000</f>
        <v>0</v>
      </c>
      <c r="EK34" s="227">
        <f t="shared" si="105"/>
        <v>0</v>
      </c>
      <c r="EL34" s="227"/>
      <c r="EM34" s="228">
        <f>'[4]Прочая  субсидия_МР  и  ГО'!X26/1000</f>
        <v>359485.03756999999</v>
      </c>
      <c r="EN34" s="228">
        <f>'[4]Прочая  субсидия_МР  и  ГО'!Y26/1000</f>
        <v>305562.28193</v>
      </c>
      <c r="EO34" s="227">
        <f t="shared" si="106"/>
        <v>84.999999998748208</v>
      </c>
      <c r="EP34" s="227"/>
      <c r="EQ34" s="228">
        <f>'[4]Прочая  субсидия_МР  и  ГО'!Z26/1000</f>
        <v>552651.88608000008</v>
      </c>
      <c r="ER34" s="228">
        <f>'[4]Прочая  субсидия_МР  и  ГО'!AA26/1000</f>
        <v>344334.51076999999</v>
      </c>
      <c r="ES34" s="227">
        <f t="shared" si="107"/>
        <v>62.305860061817512</v>
      </c>
      <c r="ET34" s="227">
        <v>0</v>
      </c>
      <c r="EU34" s="228">
        <f>'[4]Прочая  субсидия_МР  и  ГО'!AB26/1000</f>
        <v>0</v>
      </c>
      <c r="EV34" s="228">
        <f>'[4]Прочая  субсидия_МР  и  ГО'!AC26/1000</f>
        <v>0</v>
      </c>
      <c r="EW34" s="227">
        <f t="shared" si="108"/>
        <v>0</v>
      </c>
      <c r="EX34" s="227">
        <v>0</v>
      </c>
      <c r="EY34" s="228">
        <f>('[4]Проверочная  таблица'!TU34+'[4]Проверочная  таблица'!TV34+'[4]Проверочная  таблица'!TG34+'[4]Проверочная  таблица'!TH34)/1000</f>
        <v>0</v>
      </c>
      <c r="EZ34" s="228">
        <f>('[4]Проверочная  таблица'!UB34+'[4]Проверочная  таблица'!UC34+'[4]Проверочная  таблица'!TN34+'[4]Проверочная  таблица'!TO34)/1000</f>
        <v>0</v>
      </c>
      <c r="FA34" s="227">
        <f t="shared" si="109"/>
        <v>0</v>
      </c>
      <c r="FB34" s="227"/>
      <c r="FC34" s="228">
        <f>('[4]Проверочная  таблица'!TI34+'[4]Проверочная  таблица'!TJ34+'[4]Проверочная  таблица'!TW34+'[4]Проверочная  таблица'!TX34)/1000</f>
        <v>0</v>
      </c>
      <c r="FD34" s="228">
        <f>('[4]Проверочная  таблица'!UD34+'[4]Проверочная  таблица'!UE34+'[4]Проверочная  таблица'!TP34+'[4]Проверочная  таблица'!TQ34)/1000</f>
        <v>0</v>
      </c>
      <c r="FE34" s="227">
        <f t="shared" si="110"/>
        <v>0</v>
      </c>
      <c r="FF34" s="227">
        <v>0</v>
      </c>
      <c r="FG34" s="228">
        <f>('[4]Проверочная  таблица'!PW34+'[4]Проверочная  таблица'!PX34+'[4]Проверочная  таблица'!PM34+'[4]Проверочная  таблица'!PN34)/1000</f>
        <v>0</v>
      </c>
      <c r="FH34" s="228">
        <f>('[4]Проверочная  таблица'!PZ34+'[4]Проверочная  таблица'!QA34+'[4]Проверочная  таблица'!PR34+'[4]Проверочная  таблица'!PS34)/1000</f>
        <v>0</v>
      </c>
      <c r="FI34" s="227">
        <f t="shared" si="111"/>
        <v>0</v>
      </c>
      <c r="FJ34" s="227"/>
      <c r="FK34" s="228">
        <f>('[4]Проверочная  таблица'!GJ34+'[4]Проверочная  таблица'!GP34)/1000</f>
        <v>0</v>
      </c>
      <c r="FL34" s="228">
        <f>('[4]Проверочная  таблица'!GM34+'[4]Проверочная  таблица'!GS34)/1000</f>
        <v>0</v>
      </c>
      <c r="FM34" s="227">
        <f t="shared" si="112"/>
        <v>0</v>
      </c>
      <c r="FN34" s="227">
        <v>0</v>
      </c>
      <c r="FO34" s="228">
        <f>('[4]Проверочная  таблица'!TY34+'[4]Проверочная  таблица'!TZ34+'[4]Проверочная  таблица'!TK34+'[4]Проверочная  таблица'!TL34)/1000</f>
        <v>0</v>
      </c>
      <c r="FP34" s="228">
        <f>('[4]Проверочная  таблица'!UF34+'[4]Проверочная  таблица'!UG34+'[4]Проверочная  таблица'!TR34+'[4]Проверочная  таблица'!TS34)/1000</f>
        <v>0</v>
      </c>
      <c r="FQ34" s="227">
        <f t="shared" si="113"/>
        <v>0</v>
      </c>
      <c r="FR34" s="227">
        <v>393600</v>
      </c>
      <c r="FS34" s="228">
        <f>('[4]Проверочная  таблица'!HA34+'[4]Проверочная  таблица'!HB34)/1000</f>
        <v>273719.18776</v>
      </c>
      <c r="FT34" s="228">
        <f>('[4]Проверочная  таблица'!HE34+'[4]Проверочная  таблица'!HF34)/1000</f>
        <v>273719.18776</v>
      </c>
      <c r="FU34" s="227">
        <f t="shared" si="114"/>
        <v>100</v>
      </c>
      <c r="FV34" s="227">
        <v>1254724.9484600001</v>
      </c>
      <c r="FW34" s="228">
        <f>('[4]Проверочная  таблица'!HC34+'[4]Проверочная  таблица'!HI34)/1000</f>
        <v>1170078.62053</v>
      </c>
      <c r="FX34" s="228">
        <f>('[4]Проверочная  таблица'!HG34+'[4]Проверочная  таблица'!HK34)/1000</f>
        <v>1161148.2882000001</v>
      </c>
      <c r="FY34" s="227">
        <f t="shared" si="115"/>
        <v>99.236775018933784</v>
      </c>
      <c r="FZ34" s="227">
        <v>1478672.7731400002</v>
      </c>
      <c r="GA34" s="228">
        <f>'[4]Проверочная  таблица'!HP34/1000</f>
        <v>1478672.7731399999</v>
      </c>
      <c r="GB34" s="228">
        <f>'[4]Проверочная  таблица'!HS34/1000</f>
        <v>1478672.7731399999</v>
      </c>
      <c r="GC34" s="227">
        <f t="shared" si="116"/>
        <v>100</v>
      </c>
      <c r="GD34" s="227">
        <v>0</v>
      </c>
      <c r="GE34" s="228">
        <f>('[4]Проверочная  таблица'!BM34+'[4]Проверочная  таблица'!BQ34)/1000</f>
        <v>17640</v>
      </c>
      <c r="GF34" s="228">
        <f>('[4]Проверочная  таблица'!BO34+'[4]Проверочная  таблица'!BS34)/1000</f>
        <v>17640</v>
      </c>
      <c r="GG34" s="227">
        <f t="shared" si="117"/>
        <v>100</v>
      </c>
      <c r="GH34" s="227">
        <v>0</v>
      </c>
      <c r="GI34" s="228">
        <f>('[4]Прочая  субсидия_МР  и  ГО'!AD26+'[4]Прочая  субсидия_БП'!N29)/1000</f>
        <v>138440</v>
      </c>
      <c r="GJ34" s="228">
        <f>('[4]Прочая  субсидия_МР  и  ГО'!AE26+'[4]Прочая  субсидия_БП'!O29)/1000</f>
        <v>138440</v>
      </c>
      <c r="GK34" s="227">
        <f t="shared" si="118"/>
        <v>100</v>
      </c>
      <c r="GL34" s="227">
        <v>114780.67461</v>
      </c>
      <c r="GM34" s="228">
        <f>('[4]Прочая  субсидия_МР  и  ГО'!AF26)/1000</f>
        <v>114780.67461</v>
      </c>
      <c r="GN34" s="228">
        <f>('[4]Прочая  субсидия_МР  и  ГО'!AG26)/1000</f>
        <v>114780.67461</v>
      </c>
      <c r="GO34" s="227">
        <f t="shared" si="119"/>
        <v>100</v>
      </c>
      <c r="GP34" s="227"/>
      <c r="GQ34" s="228">
        <f>('[4]Проверочная  таблица'!DA34+'[4]Проверочная  таблица'!DB34)/1000</f>
        <v>21738.868019999998</v>
      </c>
      <c r="GR34" s="228">
        <f>('[4]Проверочная  таблица'!DH34+'[4]Проверочная  таблица'!DI34)/1000</f>
        <v>21059.48487</v>
      </c>
      <c r="GS34" s="227">
        <f t="shared" si="120"/>
        <v>96.874799785458194</v>
      </c>
      <c r="GT34" s="227">
        <v>266315.8</v>
      </c>
      <c r="GU34" s="228">
        <f>('[4]Проверочная  таблица'!DC34+'[4]Проверочная  таблица'!DD34+'[4]Проверочная  таблица'!DO34+'[4]Проверочная  таблица'!DP34)/1000</f>
        <v>758017.549</v>
      </c>
      <c r="GV34" s="228">
        <f>('[4]Проверочная  таблица'!DJ34+'[4]Проверочная  таблица'!DK34+'[4]Проверочная  таблица'!DR34+'[4]Проверочная  таблица'!DS34)/1000</f>
        <v>758014.33884999994</v>
      </c>
      <c r="GW34" s="227">
        <f t="shared" si="121"/>
        <v>99.999576507166054</v>
      </c>
      <c r="GX34" s="227">
        <v>37000</v>
      </c>
      <c r="GY34" s="228">
        <f>('[4]Проверочная  таблица'!DE34+'[4]Проверочная  таблица'!DF34)/1000</f>
        <v>75144.369489999997</v>
      </c>
      <c r="GZ34" s="228">
        <f>('[4]Проверочная  таблица'!DL34+'[4]Проверочная  таблица'!DM34)/1000</f>
        <v>75144.358609999996</v>
      </c>
      <c r="HA34" s="227">
        <f>IF(ISERROR(GZ34/GY34*100),,GZ34/GY34*100)</f>
        <v>99.999985521203953</v>
      </c>
      <c r="HB34" s="227"/>
      <c r="HC34" s="250">
        <f>('[4]Проверочная  таблица'!BD34+'[4]Проверочная  таблица'!BI34+'[4]Прочая  субсидия_МР  и  ГО'!AH26)/1000</f>
        <v>0</v>
      </c>
      <c r="HD34" s="250">
        <f>('[4]Проверочная  таблица'!BG34+'[4]Проверочная  таблица'!BK34+'[4]Прочая  субсидия_МР  и  ГО'!AI26)/1000</f>
        <v>0</v>
      </c>
      <c r="HE34" s="227">
        <f t="shared" si="122"/>
        <v>0</v>
      </c>
      <c r="HF34" s="227">
        <v>18900</v>
      </c>
      <c r="HG34" s="250">
        <f>('[4]Прочая  субсидия_МР  и  ГО'!AJ26)/1000</f>
        <v>21670.349969999999</v>
      </c>
      <c r="HH34" s="250">
        <f>('[4]Прочая  субсидия_МР  и  ГО'!AK26)/1000</f>
        <v>19042.153109999999</v>
      </c>
      <c r="HI34" s="227">
        <f t="shared" si="123"/>
        <v>87.871922402552698</v>
      </c>
      <c r="HJ34" s="227">
        <v>20000</v>
      </c>
      <c r="HK34" s="228">
        <f>('[4]Прочая  субсидия_МР  и  ГО'!AL26)/1000</f>
        <v>14085.43268</v>
      </c>
      <c r="HL34" s="228">
        <f>('[4]Прочая  субсидия_МР  и  ГО'!AM26)/1000</f>
        <v>14085.43268</v>
      </c>
      <c r="HM34" s="227">
        <f t="shared" si="124"/>
        <v>100</v>
      </c>
      <c r="HN34" s="227"/>
      <c r="HO34" s="250">
        <f>('[4]Прочая  субсидия_МР  и  ГО'!AN26)/1000</f>
        <v>0</v>
      </c>
      <c r="HP34" s="250">
        <f>('[4]Прочая  субсидия_МР  и  ГО'!AO26)/1000</f>
        <v>0</v>
      </c>
      <c r="HQ34" s="227">
        <f t="shared" si="125"/>
        <v>0</v>
      </c>
      <c r="HR34" s="227">
        <v>0</v>
      </c>
      <c r="HS34" s="250">
        <f>('[4]Прочая  субсидия_МР  и  ГО'!AP26)/1000</f>
        <v>0</v>
      </c>
      <c r="HT34" s="250">
        <f>('[4]Прочая  субсидия_МР  и  ГО'!AQ26)/1000</f>
        <v>0</v>
      </c>
      <c r="HU34" s="227">
        <f t="shared" si="126"/>
        <v>0</v>
      </c>
      <c r="HV34" s="227">
        <v>168063.41</v>
      </c>
      <c r="HW34" s="228">
        <f>'[4]Прочая  субсидия_МР  и  ГО'!AR26/1000</f>
        <v>168063.41</v>
      </c>
      <c r="HX34" s="228">
        <f>'[4]Прочая  субсидия_МР  и  ГО'!AS26/1000</f>
        <v>155205.77265</v>
      </c>
      <c r="HY34" s="227">
        <f t="shared" si="127"/>
        <v>92.349532030797192</v>
      </c>
      <c r="HZ34" s="227">
        <v>0</v>
      </c>
      <c r="IA34" s="228">
        <f>'[4]Прочая  субсидия_МР  и  ГО'!AT26/1000</f>
        <v>0</v>
      </c>
      <c r="IB34" s="228">
        <f>'[4]Прочая  субсидия_МР  и  ГО'!AU26/1000</f>
        <v>0</v>
      </c>
      <c r="IC34" s="227">
        <f t="shared" si="128"/>
        <v>0</v>
      </c>
      <c r="ID34" s="227">
        <v>0</v>
      </c>
      <c r="IE34" s="228">
        <f>'[4]Прочая  субсидия_МР  и  ГО'!AV26/1000</f>
        <v>0</v>
      </c>
      <c r="IF34" s="228">
        <f>'[4]Прочая  субсидия_МР  и  ГО'!AW26/1000</f>
        <v>0</v>
      </c>
      <c r="IG34" s="227">
        <f t="shared" si="129"/>
        <v>0</v>
      </c>
      <c r="IH34" s="227"/>
      <c r="II34" s="228">
        <f>('[4]Проверочная  таблица'!RY34+'[4]Проверочная  таблица'!RZ34+'[4]Проверочная  таблица'!SE34+'[4]Проверочная  таблица'!SF34)/1000</f>
        <v>0</v>
      </c>
      <c r="IJ34" s="228">
        <f>('[4]Проверочная  таблица'!SB34+'[4]Проверочная  таблица'!SC34+'[4]Проверочная  таблица'!SH34+'[4]Проверочная  таблица'!SI34)/1000</f>
        <v>0</v>
      </c>
      <c r="IK34" s="227">
        <f t="shared" si="130"/>
        <v>0</v>
      </c>
      <c r="IL34" s="227">
        <v>2450.52</v>
      </c>
      <c r="IM34" s="228">
        <f>'[4]Прочая  субсидия_МР  и  ГО'!AX26/1000</f>
        <v>2450.5100000000002</v>
      </c>
      <c r="IN34" s="228">
        <f>'[4]Прочая  субсидия_МР  и  ГО'!AY26/1000</f>
        <v>1280.51</v>
      </c>
      <c r="IO34" s="227">
        <f t="shared" si="131"/>
        <v>52.254836748268715</v>
      </c>
      <c r="IP34" s="227">
        <v>3310.84</v>
      </c>
      <c r="IQ34" s="228">
        <f>('[4]Проверочная  таблица'!KU34+'[4]Проверочная  таблица'!KV34)/1000</f>
        <v>3310.85</v>
      </c>
      <c r="IR34" s="228">
        <f>('[4]Проверочная  таблица'!KX34+'[4]Проверочная  таблица'!KY34)/1000</f>
        <v>3310.85</v>
      </c>
      <c r="IS34" s="227">
        <f t="shared" si="132"/>
        <v>100</v>
      </c>
      <c r="IT34" s="227">
        <v>1888.4828799999998</v>
      </c>
      <c r="IU34" s="250">
        <f>('[4]Прочая  субсидия_МР  и  ГО'!AZ26)/1000</f>
        <v>1888.4828799999998</v>
      </c>
      <c r="IV34" s="250">
        <f>('[4]Прочая  субсидия_МР  и  ГО'!BA26)/1000</f>
        <v>1888.4828</v>
      </c>
      <c r="IW34" s="227">
        <f t="shared" si="133"/>
        <v>99.99999576379534</v>
      </c>
      <c r="IX34" s="227">
        <v>836.22149999999999</v>
      </c>
      <c r="IY34" s="228">
        <f>'[4]Прочая  субсидия_МР  и  ГО'!BB26/1000</f>
        <v>836.22149999999999</v>
      </c>
      <c r="IZ34" s="228">
        <f>'[4]Прочая  субсидия_МР  и  ГО'!BC26/1000</f>
        <v>812.76643000000001</v>
      </c>
      <c r="JA34" s="227">
        <f t="shared" si="134"/>
        <v>97.195112778133549</v>
      </c>
      <c r="JB34" s="227">
        <v>502.2</v>
      </c>
      <c r="JC34" s="250">
        <f>('[4]Прочая  субсидия_МР  и  ГО'!BD26)/1000</f>
        <v>502.2</v>
      </c>
      <c r="JD34" s="250">
        <f>('[4]Прочая  субсидия_МР  и  ГО'!BE26)/1000</f>
        <v>502.2</v>
      </c>
      <c r="JE34" s="227">
        <f t="shared" si="135"/>
        <v>100</v>
      </c>
      <c r="JF34" s="227">
        <v>19378.391170000003</v>
      </c>
      <c r="JG34" s="228">
        <f>('[4]Проверочная  таблица'!FG34+'[4]Проверочная  таблица'!FH34+'[4]Проверочная  таблица'!FM34+'[4]Проверочная  таблица'!FN34)/1000</f>
        <v>19378.391169999999</v>
      </c>
      <c r="JH34" s="228">
        <f>('[4]Проверочная  таблица'!FJ34+'[4]Проверочная  таблица'!FK34+'[4]Проверочная  таблица'!FP34+'[4]Проверочная  таблица'!FQ34)/1000</f>
        <v>16123.78709</v>
      </c>
      <c r="JI34" s="227">
        <f t="shared" si="136"/>
        <v>83.204983058456861</v>
      </c>
      <c r="JJ34" s="227">
        <v>0</v>
      </c>
      <c r="JK34" s="250">
        <f>('[4]Прочая  субсидия_МР  и  ГО'!BF26)/1000</f>
        <v>0</v>
      </c>
      <c r="JL34" s="250">
        <f>('[4]Прочая  субсидия_МР  и  ГО'!BG26)/1000</f>
        <v>0</v>
      </c>
      <c r="JM34" s="227">
        <f t="shared" si="137"/>
        <v>0</v>
      </c>
    </row>
    <row r="35" spans="1:273" ht="21.75" customHeight="1" thickBot="1" x14ac:dyDescent="0.3">
      <c r="A35" s="232" t="s">
        <v>33</v>
      </c>
      <c r="B35" s="253">
        <f t="shared" ref="B35:C35" si="138">SUM(B33:B34)</f>
        <v>7187389.3704799991</v>
      </c>
      <c r="C35" s="49">
        <f t="shared" si="138"/>
        <v>8847777.385329999</v>
      </c>
      <c r="D35" s="54">
        <f>SUM(D33:D34)</f>
        <v>8310988.9225799991</v>
      </c>
      <c r="E35" s="254" t="e">
        <f t="shared" ref="E35:H35" si="139">SUM(E33:E34)</f>
        <v>#REF!</v>
      </c>
      <c r="F35" s="255" t="e">
        <f t="shared" si="139"/>
        <v>#REF!</v>
      </c>
      <c r="G35" s="254" t="e">
        <f t="shared" si="139"/>
        <v>#REF!</v>
      </c>
      <c r="H35" s="256" t="e">
        <f t="shared" si="139"/>
        <v>#REF!</v>
      </c>
      <c r="I35" s="237">
        <f>IF(ISERROR(D35/C35*100),,D35/C35*100)</f>
        <v>93.933069974838887</v>
      </c>
      <c r="J35" s="49">
        <f>SUM(J33:J34)</f>
        <v>2700</v>
      </c>
      <c r="K35" s="49">
        <f>SUM(K33:K34)</f>
        <v>2700</v>
      </c>
      <c r="L35" s="49">
        <f>SUM(L33:L34)</f>
        <v>2700</v>
      </c>
      <c r="M35" s="237">
        <f>IF(ISERROR(L35/K35*100),,L35/K35*100)</f>
        <v>100</v>
      </c>
      <c r="N35" s="49">
        <f>SUM(N33:N34)</f>
        <v>2700</v>
      </c>
      <c r="O35" s="49">
        <f>SUM(O33:O34)</f>
        <v>2700</v>
      </c>
      <c r="P35" s="49">
        <f>SUM(P33:P34)</f>
        <v>2700</v>
      </c>
      <c r="Q35" s="237">
        <f>IF(ISERROR(P35/O35*100),,P35/O35*100)</f>
        <v>100</v>
      </c>
      <c r="R35" s="257">
        <f>SUM(R33:R34)</f>
        <v>0</v>
      </c>
      <c r="S35" s="258">
        <f>SUM(S33:S34)</f>
        <v>94865.4</v>
      </c>
      <c r="T35" s="258">
        <f>SUM(T33:T34)</f>
        <v>94838.237400000013</v>
      </c>
      <c r="U35" s="237">
        <f>IF(ISERROR(T35/S35*100),,T35/S35*100)</f>
        <v>99.971367221347322</v>
      </c>
      <c r="V35" s="257">
        <f>SUM(V33:V34)</f>
        <v>1178.57241</v>
      </c>
      <c r="W35" s="258">
        <f>SUM(W33:W34)</f>
        <v>1178.57241</v>
      </c>
      <c r="X35" s="258">
        <f>SUM(X33:X34)</f>
        <v>1162.5307600000001</v>
      </c>
      <c r="Y35" s="237">
        <f>IF(ISERROR(X35/W35*100),,X35/W35*100)</f>
        <v>98.638891436462544</v>
      </c>
      <c r="Z35" s="257">
        <f>SUM(Z33:Z34)</f>
        <v>8023.2000000000007</v>
      </c>
      <c r="AA35" s="258">
        <f>SUM(AA33:AA34)</f>
        <v>8023.2000000000007</v>
      </c>
      <c r="AB35" s="258">
        <f>SUM(AB33:AB34)</f>
        <v>8023.2000000000007</v>
      </c>
      <c r="AC35" s="237">
        <f>IF(ISERROR(AB35/AA35*100),,AB35/AA35*100)</f>
        <v>100</v>
      </c>
      <c r="AD35" s="257">
        <f>SUM(AD33:AD34)</f>
        <v>888555.26315999997</v>
      </c>
      <c r="AE35" s="258">
        <f>SUM(AE33:AE34)</f>
        <v>874301.68421000009</v>
      </c>
      <c r="AF35" s="258">
        <f>SUM(AF33:AF34)</f>
        <v>874301.68421000009</v>
      </c>
      <c r="AG35" s="237">
        <f>IF(ISERROR(AF35/AE35*100),,AF35/AE35*100)</f>
        <v>100</v>
      </c>
      <c r="AH35" s="257">
        <f>SUM(AH33:AH34)</f>
        <v>319132.7058</v>
      </c>
      <c r="AI35" s="258">
        <f>SUM(AI33:AI34)</f>
        <v>319132.7058</v>
      </c>
      <c r="AJ35" s="258">
        <f>SUM(AJ33:AJ34)</f>
        <v>319132.7058</v>
      </c>
      <c r="AK35" s="237">
        <f>IF(ISERROR(AJ35/AI35*100),,AJ35/AI35*100)</f>
        <v>100</v>
      </c>
      <c r="AL35" s="257">
        <f>SUM(AL33:AL34)</f>
        <v>0</v>
      </c>
      <c r="AM35" s="258">
        <f>SUM(AM33:AM34)</f>
        <v>0</v>
      </c>
      <c r="AN35" s="258">
        <f>SUM(AN33:AN34)</f>
        <v>0</v>
      </c>
      <c r="AO35" s="237">
        <f>IF(ISERROR(AN35/AM35*100),,AN35/AM35*100)</f>
        <v>0</v>
      </c>
      <c r="AP35" s="257">
        <f>SUM(AP33:AP34)</f>
        <v>218122.80187999998</v>
      </c>
      <c r="AQ35" s="258">
        <f t="shared" ref="AQ35:AR35" si="140">SUM(AQ33:AQ34)</f>
        <v>218122.80187999998</v>
      </c>
      <c r="AR35" s="258">
        <f t="shared" si="140"/>
        <v>17551.061470000001</v>
      </c>
      <c r="AS35" s="237">
        <f t="shared" si="81"/>
        <v>8.0464129924645373</v>
      </c>
      <c r="AT35" s="257">
        <f>SUM(AT33:AT34)</f>
        <v>0</v>
      </c>
      <c r="AU35" s="258">
        <f t="shared" ref="AU35:AV35" si="141">SUM(AU33:AU34)</f>
        <v>48000</v>
      </c>
      <c r="AV35" s="258">
        <f t="shared" si="141"/>
        <v>44067.566829999996</v>
      </c>
      <c r="AW35" s="237">
        <f t="shared" si="82"/>
        <v>91.807430895833335</v>
      </c>
      <c r="AX35" s="257">
        <f>SUM(AX33:AX34)</f>
        <v>544479.45946000004</v>
      </c>
      <c r="AY35" s="258">
        <f t="shared" ref="AY35:AZ35" si="142">SUM(AY33:AY34)</f>
        <v>681976.68168000004</v>
      </c>
      <c r="AZ35" s="258">
        <f t="shared" si="142"/>
        <v>681976.68165000004</v>
      </c>
      <c r="BA35" s="237">
        <f t="shared" si="83"/>
        <v>99.999999995601016</v>
      </c>
      <c r="BB35" s="257">
        <f>SUM(BB33:BB34)</f>
        <v>211846.07068</v>
      </c>
      <c r="BC35" s="258">
        <f t="shared" ref="BC35:BD35" si="143">SUM(BC33:BC34)</f>
        <v>332077.20968000003</v>
      </c>
      <c r="BD35" s="258">
        <f t="shared" si="143"/>
        <v>332077.20967000001</v>
      </c>
      <c r="BE35" s="237">
        <f t="shared" si="84"/>
        <v>99.999999996988649</v>
      </c>
      <c r="BF35" s="257">
        <f>SUM(BF33:BF34)</f>
        <v>0</v>
      </c>
      <c r="BG35" s="258">
        <f>SUM(BG33:BG34)</f>
        <v>0</v>
      </c>
      <c r="BH35" s="258">
        <f>SUM(BH33:BH34)</f>
        <v>0</v>
      </c>
      <c r="BI35" s="237">
        <f>IF(ISERROR(BH35/BG35*100),,BH35/BG35*100)</f>
        <v>0</v>
      </c>
      <c r="BJ35" s="257">
        <f>SUM(BJ33:BJ34)</f>
        <v>109890.3</v>
      </c>
      <c r="BK35" s="258">
        <f t="shared" ref="BK35:BL35" si="144">SUM(BK33:BK34)</f>
        <v>109890.3</v>
      </c>
      <c r="BL35" s="258">
        <f t="shared" si="144"/>
        <v>96637.220910000004</v>
      </c>
      <c r="BM35" s="237">
        <f t="shared" si="86"/>
        <v>87.939718892386324</v>
      </c>
      <c r="BN35" s="257">
        <f>SUM(BN33:BN34)</f>
        <v>2394.8481700000002</v>
      </c>
      <c r="BO35" s="258">
        <f>SUM(BO33:BO34)</f>
        <v>2394.8481700000002</v>
      </c>
      <c r="BP35" s="258">
        <f>SUM(BP33:BP34)</f>
        <v>2338.2523700000002</v>
      </c>
      <c r="BQ35" s="237">
        <f>IF(ISERROR(BP35/BO35*100),,BP35/BO35*100)</f>
        <v>97.636768764343003</v>
      </c>
      <c r="BR35" s="257">
        <f>SUM(BR33:BR34)</f>
        <v>0</v>
      </c>
      <c r="BS35" s="258">
        <f>SUM(BS33:BS34)</f>
        <v>0</v>
      </c>
      <c r="BT35" s="258">
        <f>SUM(BT33:BT34)</f>
        <v>0</v>
      </c>
      <c r="BU35" s="237">
        <f>IF(ISERROR(BT35/BS35*100),,BT35/BS35*100)</f>
        <v>0</v>
      </c>
      <c r="BV35" s="257">
        <f>SUM(BV33:BV34)</f>
        <v>0</v>
      </c>
      <c r="BW35" s="258">
        <f>SUM(BW33:BW34)</f>
        <v>0</v>
      </c>
      <c r="BX35" s="258">
        <f>SUM(BX33:BX34)</f>
        <v>0</v>
      </c>
      <c r="BY35" s="237">
        <f>IF(ISERROR(BX35/BW35*100),,BX35/BW35*100)</f>
        <v>0</v>
      </c>
      <c r="BZ35" s="257">
        <f>SUM(BZ33:BZ34)</f>
        <v>0</v>
      </c>
      <c r="CA35" s="258">
        <f>SUM(CA33:CA34)</f>
        <v>0</v>
      </c>
      <c r="CB35" s="258">
        <f>SUM(CB33:CB34)</f>
        <v>0</v>
      </c>
      <c r="CC35" s="237">
        <f>IF(ISERROR(CB35/CA35*100),,CB35/CA35*100)</f>
        <v>0</v>
      </c>
      <c r="CD35" s="257">
        <f>SUM(CD33:CD34)</f>
        <v>6974.5263199999999</v>
      </c>
      <c r="CE35" s="258">
        <f>SUM(CE33:CE34)</f>
        <v>6974.5263199999999</v>
      </c>
      <c r="CF35" s="258">
        <f>SUM(CF33:CF34)</f>
        <v>6974.5263199999999</v>
      </c>
      <c r="CG35" s="237">
        <f>IF(ISERROR(CF35/CE35*100),,CF35/CE35*100)</f>
        <v>100</v>
      </c>
      <c r="CH35" s="257">
        <f>SUM(CH33:CH34)</f>
        <v>325.21738999999997</v>
      </c>
      <c r="CI35" s="258">
        <f>SUM(CI33:CI34)</f>
        <v>325.21738999999997</v>
      </c>
      <c r="CJ35" s="258">
        <f>SUM(CJ33:CJ34)</f>
        <v>325.21738999999997</v>
      </c>
      <c r="CK35" s="237">
        <f>IF(ISERROR(CJ35/CI35*100),,CJ35/CI35*100)</f>
        <v>100</v>
      </c>
      <c r="CL35" s="257">
        <f>SUM(CL33:CL34)</f>
        <v>0</v>
      </c>
      <c r="CM35" s="258">
        <f>SUM(CM33:CM34)</f>
        <v>0</v>
      </c>
      <c r="CN35" s="258">
        <f>SUM(CN33:CN34)</f>
        <v>0</v>
      </c>
      <c r="CO35" s="237">
        <f>IF(ISERROR(CN35/CM35*100),,CN35/CM35*100)</f>
        <v>0</v>
      </c>
      <c r="CP35" s="257">
        <f>SUM(CP33:CP34)</f>
        <v>3362.5675699999997</v>
      </c>
      <c r="CQ35" s="258">
        <f>SUM(CQ33:CQ34)</f>
        <v>3362.5675699999997</v>
      </c>
      <c r="CR35" s="258">
        <f>SUM(CR33:CR34)</f>
        <v>3362.5675699999997</v>
      </c>
      <c r="CS35" s="237">
        <f>IF(ISERROR(CR35/CQ35*100),,CR35/CQ35*100)</f>
        <v>100</v>
      </c>
      <c r="CT35" s="257">
        <f>SUM(CT33:CT34)</f>
        <v>1650.7850100000001</v>
      </c>
      <c r="CU35" s="258">
        <f>SUM(CU33:CU34)</f>
        <v>1650.7850100000001</v>
      </c>
      <c r="CV35" s="258">
        <f>SUM(CV33:CV34)</f>
        <v>1650.7850100000001</v>
      </c>
      <c r="CW35" s="237">
        <f>IF(ISERROR(CV35/CU35*100),,CV35/CU35*100)</f>
        <v>100</v>
      </c>
      <c r="CX35" s="257">
        <f>SUM(CX33:CX34)</f>
        <v>0</v>
      </c>
      <c r="CY35" s="258">
        <f>SUM(CY33:CY34)</f>
        <v>0</v>
      </c>
      <c r="CZ35" s="258">
        <f>SUM(CZ33:CZ34)</f>
        <v>0</v>
      </c>
      <c r="DA35" s="237">
        <f>IF(ISERROR(CZ35/CY35*100),,CZ35/CY35*100)</f>
        <v>0</v>
      </c>
      <c r="DB35" s="257">
        <f>SUM(DB33:DB34)</f>
        <v>177246.84437999999</v>
      </c>
      <c r="DC35" s="258">
        <f>SUM(DC33:DC34)</f>
        <v>177246.84437999999</v>
      </c>
      <c r="DD35" s="258">
        <f>SUM(DD33:DD34)</f>
        <v>177246.84437999999</v>
      </c>
      <c r="DE35" s="237">
        <f>IF(ISERROR(DD35/DC35*100),,DD35/DC35*100)</f>
        <v>100</v>
      </c>
      <c r="DF35" s="257">
        <f>SUM(DF33:DF34)</f>
        <v>164110.88941</v>
      </c>
      <c r="DG35" s="258">
        <f>SUM(DG33:DG34)</f>
        <v>193277.85266</v>
      </c>
      <c r="DH35" s="258">
        <f>SUM(DH33:DH34)</f>
        <v>181777.94987000001</v>
      </c>
      <c r="DI35" s="237">
        <f>IF(ISERROR(DH35/DG35*100),,DH35/DG35*100)</f>
        <v>94.050066972634596</v>
      </c>
      <c r="DJ35" s="257">
        <f>SUM(DJ33:DJ34)</f>
        <v>121175.58</v>
      </c>
      <c r="DK35" s="258">
        <f>SUM(DK33:DK34)</f>
        <v>120085.8446</v>
      </c>
      <c r="DL35" s="258">
        <f>SUM(DL33:DL34)</f>
        <v>120085.8446</v>
      </c>
      <c r="DM35" s="237">
        <f>IF(ISERROR(DL35/DK35*100),,DL35/DK35*100)</f>
        <v>100</v>
      </c>
      <c r="DN35" s="257">
        <f>SUM(DN33:DN34)</f>
        <v>0</v>
      </c>
      <c r="DO35" s="258">
        <f>SUM(DO33:DO34)</f>
        <v>34591.089469999999</v>
      </c>
      <c r="DP35" s="258">
        <f>SUM(DP33:DP34)</f>
        <v>34591.089469999999</v>
      </c>
      <c r="DQ35" s="237">
        <f>IF(ISERROR(DP35/DO35*100),,DP35/DO35*100)</f>
        <v>100</v>
      </c>
      <c r="DR35" s="257">
        <f>SUM(DR33:DR34)</f>
        <v>0</v>
      </c>
      <c r="DS35" s="258">
        <f>SUM(DS33:DS34)</f>
        <v>0</v>
      </c>
      <c r="DT35" s="258">
        <f>SUM(DT33:DT34)</f>
        <v>0</v>
      </c>
      <c r="DU35" s="237">
        <f>IF(ISERROR(DT35/DS35*100),,DT35/DS35*100)</f>
        <v>0</v>
      </c>
      <c r="DV35" s="257">
        <f>SUM(DV33:DV34)</f>
        <v>0</v>
      </c>
      <c r="DW35" s="258">
        <f>SUM(DW33:DW34)</f>
        <v>23443.106240000001</v>
      </c>
      <c r="DX35" s="258">
        <f>SUM(DX33:DX34)</f>
        <v>23443.106240000001</v>
      </c>
      <c r="DY35" s="237">
        <f>IF(ISERROR(DX35/DW35*100),,DX35/DW35*100)</f>
        <v>100</v>
      </c>
      <c r="DZ35" s="257">
        <f>SUM(DZ33:DZ34)</f>
        <v>0</v>
      </c>
      <c r="EA35" s="258">
        <f>SUM(EA33:EA34)</f>
        <v>0</v>
      </c>
      <c r="EB35" s="258">
        <f>SUM(EB33:EB34)</f>
        <v>0</v>
      </c>
      <c r="EC35" s="237">
        <f>IF(ISERROR(EB35/EA35*100),,EB35/EA35*100)</f>
        <v>0</v>
      </c>
      <c r="ED35" s="257">
        <f>SUM(ED33:ED34)</f>
        <v>39227.633999999998</v>
      </c>
      <c r="EE35" s="258">
        <f>SUM(EE33:EE34)</f>
        <v>39227.633999999998</v>
      </c>
      <c r="EF35" s="258">
        <f>SUM(EF33:EF34)</f>
        <v>29046.35557</v>
      </c>
      <c r="EG35" s="237">
        <f>IF(ISERROR(EF35/EE35*100),,EF35/EE35*100)</f>
        <v>74.045647438231939</v>
      </c>
      <c r="EH35" s="257">
        <f>SUM(EH33:EH34)</f>
        <v>0</v>
      </c>
      <c r="EI35" s="258">
        <f>SUM(EI33:EI34)</f>
        <v>0</v>
      </c>
      <c r="EJ35" s="258">
        <f>SUM(EJ33:EJ34)</f>
        <v>0</v>
      </c>
      <c r="EK35" s="237">
        <f>IF(ISERROR(EJ35/EI35*100),,EJ35/EI35*100)</f>
        <v>0</v>
      </c>
      <c r="EL35" s="257">
        <f>SUM(EL33:EL34)</f>
        <v>0</v>
      </c>
      <c r="EM35" s="258">
        <f>SUM(EM33:EM34)</f>
        <v>359485.03756999999</v>
      </c>
      <c r="EN35" s="258">
        <f>SUM(EN33:EN34)</f>
        <v>305562.28193</v>
      </c>
      <c r="EO35" s="237">
        <f>IF(ISERROR(EN35/EM35*100),,EN35/EM35*100)</f>
        <v>84.999999998748208</v>
      </c>
      <c r="EP35" s="257">
        <f>SUM(EP33:EP34)</f>
        <v>0</v>
      </c>
      <c r="EQ35" s="258">
        <f>SUM(EQ33:EQ34)</f>
        <v>552651.88608000008</v>
      </c>
      <c r="ER35" s="258">
        <f>SUM(ER33:ER34)</f>
        <v>344334.51076999999</v>
      </c>
      <c r="ES35" s="237">
        <f>IF(ISERROR(ER35/EQ35*100),,ER35/EQ35*100)</f>
        <v>62.305860061817512</v>
      </c>
      <c r="ET35" s="257">
        <f>SUM(ET33:ET34)</f>
        <v>0</v>
      </c>
      <c r="EU35" s="258">
        <f>SUM(EU33:EU34)</f>
        <v>0</v>
      </c>
      <c r="EV35" s="258">
        <f>SUM(EV33:EV34)</f>
        <v>0</v>
      </c>
      <c r="EW35" s="237">
        <f>IF(ISERROR(EV35/EU35*100),,EV35/EU35*100)</f>
        <v>0</v>
      </c>
      <c r="EX35" s="257">
        <f>SUM(EX33:EX34)</f>
        <v>0</v>
      </c>
      <c r="EY35" s="258">
        <f>SUM(EY33:EY34)</f>
        <v>0</v>
      </c>
      <c r="EZ35" s="258">
        <f>SUM(EZ33:EZ34)</f>
        <v>0</v>
      </c>
      <c r="FA35" s="237">
        <f>IF(ISERROR(EZ35/EY35*100),,EZ35/EY35*100)</f>
        <v>0</v>
      </c>
      <c r="FB35" s="257">
        <f>SUM(FB33:FB34)</f>
        <v>0</v>
      </c>
      <c r="FC35" s="258">
        <f>SUM(FC33:FC34)</f>
        <v>0</v>
      </c>
      <c r="FD35" s="258">
        <f>SUM(FD33:FD34)</f>
        <v>0</v>
      </c>
      <c r="FE35" s="237">
        <f>IF(ISERROR(FD35/FC35*100),,FD35/FC35*100)</f>
        <v>0</v>
      </c>
      <c r="FF35" s="257">
        <f>SUM(FF33:FF34)</f>
        <v>0</v>
      </c>
      <c r="FG35" s="258">
        <f>SUM(FG33:FG34)</f>
        <v>0</v>
      </c>
      <c r="FH35" s="258">
        <f>SUM(FH33:FH34)</f>
        <v>0</v>
      </c>
      <c r="FI35" s="237">
        <f>IF(ISERROR(FH35/FG35*100),,FH35/FG35*100)</f>
        <v>0</v>
      </c>
      <c r="FJ35" s="257">
        <f>SUM(FJ33:FJ34)</f>
        <v>0</v>
      </c>
      <c r="FK35" s="258">
        <f>SUM(FK33:FK34)</f>
        <v>0</v>
      </c>
      <c r="FL35" s="258">
        <f>SUM(FL33:FL34)</f>
        <v>0</v>
      </c>
      <c r="FM35" s="237">
        <f>IF(ISERROR(FL35/FK35*100),,FL35/FK35*100)</f>
        <v>0</v>
      </c>
      <c r="FN35" s="257">
        <f>SUM(FN33:FN34)</f>
        <v>0</v>
      </c>
      <c r="FO35" s="258">
        <f>SUM(FO33:FO34)</f>
        <v>0</v>
      </c>
      <c r="FP35" s="258">
        <f>SUM(FP33:FP34)</f>
        <v>0</v>
      </c>
      <c r="FQ35" s="237">
        <f>IF(ISERROR(FP35/FO35*100),,FP35/FO35*100)</f>
        <v>0</v>
      </c>
      <c r="FR35" s="257">
        <f>SUM(FR33:FR34)</f>
        <v>393600</v>
      </c>
      <c r="FS35" s="258">
        <f>SUM(FS33:FS34)</f>
        <v>273719.18776</v>
      </c>
      <c r="FT35" s="258">
        <f>SUM(FT33:FT34)</f>
        <v>273719.18776</v>
      </c>
      <c r="FU35" s="237">
        <f>IF(ISERROR(FT35/FS35*100),,FT35/FS35*100)</f>
        <v>100</v>
      </c>
      <c r="FV35" s="257">
        <f>SUM(FV33:FV34)</f>
        <v>1569917.0760600001</v>
      </c>
      <c r="FW35" s="258">
        <f>SUM(FW33:FW34)</f>
        <v>1464363.77058</v>
      </c>
      <c r="FX35" s="258">
        <f>SUM(FX33:FX34)</f>
        <v>1455433.4382500001</v>
      </c>
      <c r="FY35" s="237">
        <f>IF(ISERROR(FX35/FW35*100),,FX35/FW35*100)</f>
        <v>99.390156154541927</v>
      </c>
      <c r="FZ35" s="257">
        <f>SUM(FZ33:FZ34)</f>
        <v>1478672.7731400002</v>
      </c>
      <c r="GA35" s="258">
        <f>SUM(GA33:GA34)</f>
        <v>1478672.7731399999</v>
      </c>
      <c r="GB35" s="258">
        <f>SUM(GB33:GB34)</f>
        <v>1478672.7731399999</v>
      </c>
      <c r="GC35" s="237">
        <f>IF(ISERROR(GB35/GA35*100),,GB35/GA35*100)</f>
        <v>100</v>
      </c>
      <c r="GD35" s="257">
        <f>SUM(GD33:GD34)</f>
        <v>0</v>
      </c>
      <c r="GE35" s="258">
        <f>SUM(GE33:GE34)</f>
        <v>17640</v>
      </c>
      <c r="GF35" s="258">
        <f>SUM(GF33:GF34)</f>
        <v>17640</v>
      </c>
      <c r="GG35" s="237">
        <f>IF(ISERROR(GF35/GE35*100),,GF35/GE35*100)</f>
        <v>100</v>
      </c>
      <c r="GH35" s="257">
        <f>SUM(GH33:GH34)</f>
        <v>0</v>
      </c>
      <c r="GI35" s="258">
        <f>SUM(GI33:GI34)</f>
        <v>147276.0975</v>
      </c>
      <c r="GJ35" s="258">
        <f>SUM(GJ33:GJ34)</f>
        <v>142894.43171</v>
      </c>
      <c r="GK35" s="237">
        <f>IF(ISERROR(GJ35/GI35*100),,GJ35/GI35*100)</f>
        <v>97.024862917758938</v>
      </c>
      <c r="GL35" s="257">
        <f>SUM(GL33:GL34)</f>
        <v>150000</v>
      </c>
      <c r="GM35" s="258">
        <f>SUM(GM33:GM34)</f>
        <v>150000</v>
      </c>
      <c r="GN35" s="258">
        <f>SUM(GN33:GN34)</f>
        <v>150000</v>
      </c>
      <c r="GO35" s="237">
        <f>IF(ISERROR(GN35/GM35*100),,GN35/GM35*100)</f>
        <v>100</v>
      </c>
      <c r="GP35" s="257">
        <f>SUM(GP33:GP34)</f>
        <v>0</v>
      </c>
      <c r="GQ35" s="258">
        <f>SUM(GQ33:GQ34)</f>
        <v>21738.868019999998</v>
      </c>
      <c r="GR35" s="258">
        <f>SUM(GR33:GR34)</f>
        <v>21059.48487</v>
      </c>
      <c r="GS35" s="237">
        <f>IF(ISERROR(GR35/GQ35*100),,GR35/GQ35*100)</f>
        <v>96.874799785458194</v>
      </c>
      <c r="GT35" s="257">
        <f>SUM(GT33:GT34)</f>
        <v>480999.06357</v>
      </c>
      <c r="GU35" s="258">
        <f>SUM(GU33:GU34)</f>
        <v>758017.549</v>
      </c>
      <c r="GV35" s="258">
        <f>SUM(GV33:GV34)</f>
        <v>758014.33884999994</v>
      </c>
      <c r="GW35" s="237">
        <f>IF(ISERROR(GV35/GU35*100),,GV35/GU35*100)</f>
        <v>99.999576507166054</v>
      </c>
      <c r="GX35" s="257">
        <f>SUM(GX33:GX34)</f>
        <v>37000</v>
      </c>
      <c r="GY35" s="258">
        <f>SUM(GY33:GY34)</f>
        <v>75144.369489999997</v>
      </c>
      <c r="GZ35" s="258">
        <f>SUM(GZ33:GZ34)</f>
        <v>75144.358609999996</v>
      </c>
      <c r="HA35" s="237">
        <f>IF(ISERROR(GZ35/GY35*100),,GZ35/GY35*100)</f>
        <v>99.999985521203953</v>
      </c>
      <c r="HB35" s="257">
        <f>SUM(HB33:HB34)</f>
        <v>0</v>
      </c>
      <c r="HC35" s="258">
        <f>SUM(HC33:HC34)</f>
        <v>0</v>
      </c>
      <c r="HD35" s="258">
        <f>SUM(HD33:HD34)</f>
        <v>0</v>
      </c>
      <c r="HE35" s="237">
        <f>IF(ISERROR(HD35/HC35*100),,HD35/HC35*100)</f>
        <v>0</v>
      </c>
      <c r="HF35" s="257">
        <f>SUM(HF33:HF34)</f>
        <v>18900</v>
      </c>
      <c r="HG35" s="258">
        <f>SUM(HG33:HG34)</f>
        <v>21670.349969999999</v>
      </c>
      <c r="HH35" s="258">
        <f>SUM(HH33:HH34)</f>
        <v>19042.153109999999</v>
      </c>
      <c r="HI35" s="237">
        <f>IF(ISERROR(HH35/HG35*100),,HH35/HG35*100)</f>
        <v>87.871922402552698</v>
      </c>
      <c r="HJ35" s="257">
        <f>SUM(HJ33:HJ34)</f>
        <v>20000</v>
      </c>
      <c r="HK35" s="258">
        <f>SUM(HK33:HK34)</f>
        <v>14085.43268</v>
      </c>
      <c r="HL35" s="258">
        <f>SUM(HL33:HL34)</f>
        <v>14085.43268</v>
      </c>
      <c r="HM35" s="237">
        <f>IF(ISERROR(HL35/HK35*100),,HL35/HK35*100)</f>
        <v>100</v>
      </c>
      <c r="HN35" s="257">
        <f>SUM(HN33:HN34)</f>
        <v>0</v>
      </c>
      <c r="HO35" s="258">
        <f>SUM(HO33:HO34)</f>
        <v>0</v>
      </c>
      <c r="HP35" s="258">
        <f>SUM(HP33:HP34)</f>
        <v>0</v>
      </c>
      <c r="HQ35" s="237">
        <f>IF(ISERROR(HP35/HO35*100),,HP35/HO35*100)</f>
        <v>0</v>
      </c>
      <c r="HR35" s="257">
        <f>SUM(HR33:HR34)</f>
        <v>0</v>
      </c>
      <c r="HS35" s="258">
        <f>SUM(HS33:HS34)</f>
        <v>2560</v>
      </c>
      <c r="HT35" s="258">
        <f>SUM(HT33:HT34)</f>
        <v>2560</v>
      </c>
      <c r="HU35" s="237">
        <f>IF(ISERROR(HT35/HS35*100),,HT35/HS35*100)</f>
        <v>100</v>
      </c>
      <c r="HV35" s="257">
        <f>SUM(HV33:HV34)</f>
        <v>183514.16</v>
      </c>
      <c r="HW35" s="258">
        <f>SUM(HW33:HW34)</f>
        <v>183514.16</v>
      </c>
      <c r="HX35" s="258">
        <f>SUM(HX33:HX34)</f>
        <v>170656.52265</v>
      </c>
      <c r="HY35" s="237">
        <f>IF(ISERROR(HX35/HW35*100),,HX35/HW35*100)</f>
        <v>92.993653813961814</v>
      </c>
      <c r="HZ35" s="257">
        <f>SUM(HZ33:HZ34)</f>
        <v>0</v>
      </c>
      <c r="IA35" s="258">
        <f>SUM(IA33:IA34)</f>
        <v>0</v>
      </c>
      <c r="IB35" s="258">
        <f>SUM(IB33:IB34)</f>
        <v>0</v>
      </c>
      <c r="IC35" s="237">
        <f>IF(ISERROR(IB35/IA35*100),,IB35/IA35*100)</f>
        <v>0</v>
      </c>
      <c r="ID35" s="257">
        <f>SUM(ID33:ID34)</f>
        <v>0</v>
      </c>
      <c r="IE35" s="258">
        <f>SUM(IE33:IE34)</f>
        <v>0</v>
      </c>
      <c r="IF35" s="258">
        <f>SUM(IF33:IF34)</f>
        <v>0</v>
      </c>
      <c r="IG35" s="237">
        <f>IF(ISERROR(IF35/IE35*100),,IF35/IE35*100)</f>
        <v>0</v>
      </c>
      <c r="IH35" s="257">
        <f>SUM(IH33:IH34)</f>
        <v>0</v>
      </c>
      <c r="II35" s="258">
        <f>SUM(II33:II34)</f>
        <v>0</v>
      </c>
      <c r="IJ35" s="258">
        <f>SUM(IJ33:IJ34)</f>
        <v>0</v>
      </c>
      <c r="IK35" s="237">
        <f>IF(ISERROR(IJ35/II35*100),,IJ35/II35*100)</f>
        <v>0</v>
      </c>
      <c r="IL35" s="257">
        <f>SUM(IL33:IL34)</f>
        <v>4592.5300000000007</v>
      </c>
      <c r="IM35" s="258">
        <f>SUM(IM33:IM34)</f>
        <v>4592.5200000000004</v>
      </c>
      <c r="IN35" s="258">
        <f>SUM(IN33:IN34)</f>
        <v>2340.9179199999999</v>
      </c>
      <c r="IO35" s="237">
        <f>IF(ISERROR(IN35/IM35*100),,IN35/IM35*100)</f>
        <v>50.972405563829867</v>
      </c>
      <c r="IP35" s="257">
        <f>SUM(IP33:IP34)</f>
        <v>3366.06</v>
      </c>
      <c r="IQ35" s="258">
        <f>SUM(IQ33:IQ34)</f>
        <v>3366.0699999999997</v>
      </c>
      <c r="IR35" s="258">
        <f>SUM(IR33:IR34)</f>
        <v>3366.0699999999997</v>
      </c>
      <c r="IS35" s="237">
        <f>IF(ISERROR(IR35/IQ35*100),,IR35/IQ35*100)</f>
        <v>100</v>
      </c>
      <c r="IT35" s="257">
        <f>SUM(IT33:IT34)</f>
        <v>2714.7160099999996</v>
      </c>
      <c r="IU35" s="258">
        <f>SUM(IU33:IU34)</f>
        <v>2714.7160099999996</v>
      </c>
      <c r="IV35" s="258">
        <f>SUM(IV33:IV34)</f>
        <v>2714.7159299999998</v>
      </c>
      <c r="IW35" s="237">
        <f>IF(ISERROR(IV35/IU35*100),,IV35/IU35*100)</f>
        <v>99.999997053098753</v>
      </c>
      <c r="IX35" s="257">
        <f>SUM(IX33:IX34)</f>
        <v>1006.48804</v>
      </c>
      <c r="IY35" s="258">
        <f>SUM(IY33:IY34)</f>
        <v>1006.48804</v>
      </c>
      <c r="IZ35" s="258">
        <f>SUM(IZ33:IZ34)</f>
        <v>983.03296999999998</v>
      </c>
      <c r="JA35" s="237">
        <f>IF(ISERROR(IZ35/IY35*100),,IZ35/IY35*100)</f>
        <v>97.669612646365877</v>
      </c>
      <c r="JB35" s="257">
        <f>SUM(JB33:JB34)</f>
        <v>502.2</v>
      </c>
      <c r="JC35" s="258">
        <f>SUM(JC33:JC34)</f>
        <v>502.2</v>
      </c>
      <c r="JD35" s="258">
        <f>SUM(JD33:JD34)</f>
        <v>502.2</v>
      </c>
      <c r="JE35" s="237">
        <f>IF(ISERROR(JD35/JC35*100),,JD35/JC35*100)</f>
        <v>100</v>
      </c>
      <c r="JF35" s="257">
        <f>SUM(JF33:JF34)</f>
        <v>19378.391170000003</v>
      </c>
      <c r="JG35" s="258">
        <f>SUM(JG33:JG34)</f>
        <v>19378.391169999999</v>
      </c>
      <c r="JH35" s="258">
        <f>SUM(JH33:JH34)</f>
        <v>16123.78709</v>
      </c>
      <c r="JI35" s="237">
        <f>IF(ISERROR(JH35/JG35*100),,JH35/JG35*100)</f>
        <v>83.204983058456861</v>
      </c>
      <c r="JJ35" s="257">
        <f>SUM(JJ33:JJ34)</f>
        <v>128.64685</v>
      </c>
      <c r="JK35" s="258">
        <f>SUM(JK33:JK34)</f>
        <v>128.64685</v>
      </c>
      <c r="JL35" s="258">
        <f>SUM(JL33:JL34)</f>
        <v>128.64685</v>
      </c>
      <c r="JM35" s="237">
        <f>IF(ISERROR(JL35/JK35*100),,JL35/JK35*100)</f>
        <v>100</v>
      </c>
    </row>
    <row r="36" spans="1:273" ht="21.75" customHeight="1" x14ac:dyDescent="0.25">
      <c r="A36" s="238"/>
      <c r="B36" s="59"/>
      <c r="C36" s="245"/>
      <c r="D36" s="259"/>
      <c r="E36" s="260"/>
      <c r="F36" s="261"/>
      <c r="G36" s="260"/>
      <c r="H36" s="261"/>
      <c r="I36" s="262"/>
      <c r="J36" s="263"/>
      <c r="K36" s="258"/>
      <c r="L36" s="258"/>
      <c r="M36" s="258"/>
      <c r="N36" s="263"/>
      <c r="O36" s="258"/>
      <c r="P36" s="258"/>
      <c r="Q36" s="258"/>
      <c r="R36" s="263"/>
      <c r="S36" s="258"/>
      <c r="T36" s="258"/>
      <c r="U36" s="258"/>
      <c r="V36" s="263"/>
      <c r="W36" s="258"/>
      <c r="X36" s="258"/>
      <c r="Y36" s="258"/>
      <c r="Z36" s="263"/>
      <c r="AA36" s="258"/>
      <c r="AB36" s="258"/>
      <c r="AC36" s="258"/>
      <c r="AD36" s="263"/>
      <c r="AE36" s="258"/>
      <c r="AF36" s="258"/>
      <c r="AG36" s="258"/>
      <c r="AH36" s="263"/>
      <c r="AI36" s="258"/>
      <c r="AJ36" s="258"/>
      <c r="AK36" s="258"/>
      <c r="AL36" s="263"/>
      <c r="AM36" s="258"/>
      <c r="AN36" s="258"/>
      <c r="AO36" s="258"/>
      <c r="AP36" s="263"/>
      <c r="AQ36" s="258"/>
      <c r="AR36" s="258"/>
      <c r="AS36" s="258"/>
      <c r="AT36" s="263"/>
      <c r="AU36" s="258"/>
      <c r="AV36" s="258"/>
      <c r="AW36" s="258"/>
      <c r="AX36" s="263"/>
      <c r="AY36" s="258"/>
      <c r="AZ36" s="258"/>
      <c r="BA36" s="258"/>
      <c r="BB36" s="263"/>
      <c r="BC36" s="258"/>
      <c r="BD36" s="258"/>
      <c r="BE36" s="258"/>
      <c r="BF36" s="263"/>
      <c r="BG36" s="258"/>
      <c r="BH36" s="258"/>
      <c r="BI36" s="258"/>
      <c r="BJ36" s="263"/>
      <c r="BK36" s="258"/>
      <c r="BL36" s="258"/>
      <c r="BM36" s="258"/>
      <c r="BN36" s="263"/>
      <c r="BO36" s="258"/>
      <c r="BP36" s="258"/>
      <c r="BQ36" s="258"/>
      <c r="BR36" s="263"/>
      <c r="BS36" s="258"/>
      <c r="BT36" s="258"/>
      <c r="BU36" s="258"/>
      <c r="BV36" s="263"/>
      <c r="BW36" s="258"/>
      <c r="BX36" s="258"/>
      <c r="BY36" s="258"/>
      <c r="BZ36" s="263"/>
      <c r="CA36" s="258"/>
      <c r="CB36" s="258"/>
      <c r="CC36" s="258"/>
      <c r="CD36" s="263"/>
      <c r="CE36" s="258"/>
      <c r="CF36" s="258"/>
      <c r="CG36" s="258"/>
      <c r="CH36" s="263"/>
      <c r="CI36" s="258"/>
      <c r="CJ36" s="258"/>
      <c r="CK36" s="258"/>
      <c r="CL36" s="263"/>
      <c r="CM36" s="258"/>
      <c r="CN36" s="258"/>
      <c r="CO36" s="258"/>
      <c r="CP36" s="263"/>
      <c r="CQ36" s="258"/>
      <c r="CR36" s="258"/>
      <c r="CS36" s="258"/>
      <c r="CT36" s="263"/>
      <c r="CU36" s="258"/>
      <c r="CV36" s="258"/>
      <c r="CW36" s="258"/>
      <c r="CX36" s="263"/>
      <c r="CY36" s="258"/>
      <c r="CZ36" s="258"/>
      <c r="DA36" s="258"/>
      <c r="DB36" s="263"/>
      <c r="DC36" s="258"/>
      <c r="DD36" s="258"/>
      <c r="DE36" s="258"/>
      <c r="DF36" s="263"/>
      <c r="DG36" s="258"/>
      <c r="DH36" s="258"/>
      <c r="DI36" s="258"/>
      <c r="DJ36" s="263"/>
      <c r="DK36" s="258"/>
      <c r="DL36" s="258"/>
      <c r="DM36" s="258"/>
      <c r="DN36" s="263"/>
      <c r="DO36" s="258"/>
      <c r="DP36" s="258"/>
      <c r="DQ36" s="258"/>
      <c r="DR36" s="263"/>
      <c r="DS36" s="258"/>
      <c r="DT36" s="258"/>
      <c r="DU36" s="258"/>
      <c r="DV36" s="263"/>
      <c r="DW36" s="258"/>
      <c r="DX36" s="258"/>
      <c r="DY36" s="258"/>
      <c r="DZ36" s="263"/>
      <c r="EA36" s="258"/>
      <c r="EB36" s="258"/>
      <c r="EC36" s="258"/>
      <c r="ED36" s="263"/>
      <c r="EE36" s="258"/>
      <c r="EF36" s="258"/>
      <c r="EG36" s="258"/>
      <c r="EH36" s="263"/>
      <c r="EI36" s="258"/>
      <c r="EJ36" s="258"/>
      <c r="EK36" s="258"/>
      <c r="EL36" s="263"/>
      <c r="EM36" s="258"/>
      <c r="EN36" s="258"/>
      <c r="EO36" s="258"/>
      <c r="EP36" s="263"/>
      <c r="EQ36" s="258"/>
      <c r="ER36" s="258"/>
      <c r="ES36" s="258"/>
      <c r="ET36" s="263"/>
      <c r="EU36" s="258"/>
      <c r="EV36" s="258"/>
      <c r="EW36" s="258"/>
      <c r="EX36" s="263"/>
      <c r="EY36" s="258"/>
      <c r="EZ36" s="258"/>
      <c r="FA36" s="258"/>
      <c r="FB36" s="263"/>
      <c r="FC36" s="258"/>
      <c r="FD36" s="258"/>
      <c r="FE36" s="258"/>
      <c r="FF36" s="263"/>
      <c r="FG36" s="258"/>
      <c r="FH36" s="258"/>
      <c r="FI36" s="258"/>
      <c r="FJ36" s="263"/>
      <c r="FK36" s="258"/>
      <c r="FL36" s="258"/>
      <c r="FM36" s="258"/>
      <c r="FN36" s="263"/>
      <c r="FO36" s="258"/>
      <c r="FP36" s="258"/>
      <c r="FQ36" s="258"/>
      <c r="FR36" s="263"/>
      <c r="FS36" s="258"/>
      <c r="FT36" s="258"/>
      <c r="FU36" s="258"/>
      <c r="FV36" s="263"/>
      <c r="FW36" s="258"/>
      <c r="FX36" s="258"/>
      <c r="FY36" s="258"/>
      <c r="FZ36" s="263"/>
      <c r="GA36" s="258"/>
      <c r="GB36" s="258"/>
      <c r="GC36" s="258"/>
      <c r="GD36" s="263"/>
      <c r="GE36" s="258"/>
      <c r="GF36" s="258"/>
      <c r="GG36" s="258"/>
      <c r="GH36" s="263"/>
      <c r="GI36" s="258"/>
      <c r="GJ36" s="258"/>
      <c r="GK36" s="258"/>
      <c r="GL36" s="263"/>
      <c r="GM36" s="258"/>
      <c r="GN36" s="258"/>
      <c r="GO36" s="258"/>
      <c r="GP36" s="263"/>
      <c r="GQ36" s="258"/>
      <c r="GR36" s="258"/>
      <c r="GS36" s="258"/>
      <c r="GT36" s="263"/>
      <c r="GU36" s="258"/>
      <c r="GV36" s="258"/>
      <c r="GW36" s="258"/>
      <c r="GX36" s="263"/>
      <c r="GY36" s="258"/>
      <c r="GZ36" s="258"/>
      <c r="HA36" s="258"/>
      <c r="HB36" s="263"/>
      <c r="HC36" s="258"/>
      <c r="HD36" s="258"/>
      <c r="HE36" s="258"/>
      <c r="HF36" s="263"/>
      <c r="HG36" s="258"/>
      <c r="HH36" s="258"/>
      <c r="HI36" s="258"/>
      <c r="HJ36" s="263"/>
      <c r="HK36" s="258"/>
      <c r="HL36" s="258"/>
      <c r="HM36" s="258"/>
      <c r="HN36" s="263"/>
      <c r="HO36" s="258"/>
      <c r="HP36" s="258"/>
      <c r="HQ36" s="258"/>
      <c r="HR36" s="263"/>
      <c r="HS36" s="258"/>
      <c r="HT36" s="258"/>
      <c r="HU36" s="258"/>
      <c r="HV36" s="263"/>
      <c r="HW36" s="258"/>
      <c r="HX36" s="258"/>
      <c r="HY36" s="258"/>
      <c r="HZ36" s="263"/>
      <c r="IA36" s="258"/>
      <c r="IB36" s="258"/>
      <c r="IC36" s="258"/>
      <c r="ID36" s="263"/>
      <c r="IE36" s="258"/>
      <c r="IF36" s="258"/>
      <c r="IG36" s="258"/>
      <c r="IH36" s="263"/>
      <c r="II36" s="258"/>
      <c r="IJ36" s="258"/>
      <c r="IK36" s="258"/>
      <c r="IL36" s="263"/>
      <c r="IM36" s="258"/>
      <c r="IN36" s="258"/>
      <c r="IO36" s="258"/>
      <c r="IP36" s="263"/>
      <c r="IQ36" s="258"/>
      <c r="IR36" s="258"/>
      <c r="IS36" s="258"/>
      <c r="IT36" s="263"/>
      <c r="IU36" s="258"/>
      <c r="IV36" s="258"/>
      <c r="IW36" s="258"/>
      <c r="IX36" s="263"/>
      <c r="IY36" s="258"/>
      <c r="IZ36" s="258"/>
      <c r="JA36" s="258"/>
      <c r="JB36" s="263"/>
      <c r="JC36" s="258"/>
      <c r="JD36" s="258"/>
      <c r="JE36" s="258"/>
      <c r="JF36" s="263"/>
      <c r="JG36" s="258"/>
      <c r="JH36" s="258"/>
      <c r="JI36" s="258"/>
      <c r="JJ36" s="263"/>
      <c r="JK36" s="258"/>
      <c r="JL36" s="258"/>
      <c r="JM36" s="258"/>
    </row>
    <row r="37" spans="1:273" ht="33.6" customHeight="1" x14ac:dyDescent="0.25">
      <c r="A37" s="264" t="s">
        <v>34</v>
      </c>
      <c r="B37" s="59">
        <f t="shared" ref="B37:C37" si="145">J37+N37+R37+V37+AD37+AL37+AX37+HV37+BF37+BJ37+AP37+BN37+BV37+CD37+BZ37+CH37+CP37+CT37+CX37+DB37+DF37+DJ37+DV37+ED37+EH37+ET37+EX37+FF37+FN37+FR37+FZ37+GD37+GH37+GL37+GP37+GT37+GX37+HB37+HF37+HJ37+HR37+HZ37+ID37+IH37+IT37+IX37+JF37+JJ37+FJ37+IL37+IP37+DZ37+JB37+Z37+AH37+BB37+FV37+AT37+DR37+BR37+CL37+EP37+EL37+HN37+DN37+FB37</f>
        <v>0</v>
      </c>
      <c r="C37" s="245">
        <f t="shared" si="145"/>
        <v>843703.34593000007</v>
      </c>
      <c r="D37" s="259"/>
      <c r="E37" s="265"/>
      <c r="F37" s="266"/>
      <c r="G37" s="265"/>
      <c r="H37" s="266"/>
      <c r="I37" s="259"/>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f>'[3]Нераспределенная  субсидия'!$C$7</f>
        <v>0.10949000000255182</v>
      </c>
      <c r="AZ37" s="263"/>
      <c r="BA37" s="263"/>
      <c r="BB37" s="263"/>
      <c r="BC37" s="263"/>
      <c r="BD37" s="263"/>
      <c r="BE37" s="263"/>
      <c r="BF37" s="263"/>
      <c r="BG37" s="263"/>
      <c r="BH37" s="263"/>
      <c r="BI37" s="263"/>
      <c r="BJ37" s="263"/>
      <c r="BK37" s="263"/>
      <c r="BL37" s="263"/>
      <c r="BM37" s="263"/>
      <c r="BN37" s="263"/>
      <c r="BO37" s="263"/>
      <c r="BP37" s="263"/>
      <c r="BQ37" s="263"/>
      <c r="BR37" s="263"/>
      <c r="BS37" s="263"/>
      <c r="BT37" s="263"/>
      <c r="BU37" s="263"/>
      <c r="BV37" s="263"/>
      <c r="BW37" s="263"/>
      <c r="BX37" s="263"/>
      <c r="BY37" s="263"/>
      <c r="BZ37" s="263"/>
      <c r="CA37" s="263"/>
      <c r="CB37" s="263"/>
      <c r="CC37" s="263"/>
      <c r="CD37" s="263"/>
      <c r="CE37" s="263"/>
      <c r="CF37" s="263"/>
      <c r="CG37" s="263"/>
      <c r="CH37" s="263"/>
      <c r="CI37" s="263"/>
      <c r="CJ37" s="263"/>
      <c r="CK37" s="263"/>
      <c r="CL37" s="263"/>
      <c r="CM37" s="263"/>
      <c r="CN37" s="263"/>
      <c r="CO37" s="263"/>
      <c r="CP37" s="263"/>
      <c r="CQ37" s="263"/>
      <c r="CR37" s="263"/>
      <c r="CS37" s="263"/>
      <c r="CT37" s="263"/>
      <c r="CU37" s="263">
        <f>'[3]Нераспределенная  субсидия'!$C$11</f>
        <v>2.0000001313746907E-5</v>
      </c>
      <c r="CV37" s="263"/>
      <c r="CW37" s="263"/>
      <c r="CX37" s="263"/>
      <c r="CY37" s="263"/>
      <c r="CZ37" s="263"/>
      <c r="DA37" s="263"/>
      <c r="DB37" s="263"/>
      <c r="DC37" s="263"/>
      <c r="DD37" s="263"/>
      <c r="DE37" s="263"/>
      <c r="DF37" s="263"/>
      <c r="DG37" s="263"/>
      <c r="DH37" s="263"/>
      <c r="DI37" s="263"/>
      <c r="DJ37" s="263"/>
      <c r="DK37" s="263">
        <f>'[3]Нераспределенная  субсидия'!$C$14</f>
        <v>54.486780000006547</v>
      </c>
      <c r="DL37" s="263"/>
      <c r="DM37" s="263"/>
      <c r="DN37" s="263"/>
      <c r="DO37" s="263"/>
      <c r="DP37" s="263"/>
      <c r="DQ37" s="263"/>
      <c r="DR37" s="263"/>
      <c r="DS37" s="263"/>
      <c r="DT37" s="263"/>
      <c r="DU37" s="263"/>
      <c r="DV37" s="263"/>
      <c r="DW37" s="263"/>
      <c r="DX37" s="263"/>
      <c r="DY37" s="263"/>
      <c r="DZ37" s="263"/>
      <c r="EA37" s="263">
        <f>'[3]Нераспределенная  субсидия'!$C$15</f>
        <v>4441.5860299999476</v>
      </c>
      <c r="EB37" s="263"/>
      <c r="EC37" s="263"/>
      <c r="ED37" s="263"/>
      <c r="EE37" s="263"/>
      <c r="EF37" s="263"/>
      <c r="EG37" s="263"/>
      <c r="EH37" s="263"/>
      <c r="EI37" s="263">
        <f>'[3]Нераспределенная  субсидия'!$C$16</f>
        <v>14.949999999953434</v>
      </c>
      <c r="EJ37" s="263"/>
      <c r="EK37" s="263"/>
      <c r="EL37" s="263"/>
      <c r="EM37" s="263"/>
      <c r="EN37" s="263"/>
      <c r="EO37" s="263"/>
      <c r="EP37" s="263"/>
      <c r="EQ37" s="263">
        <f>'[3]Нераспределенная  субсидия'!$C$17</f>
        <v>6.349999806843698E-3</v>
      </c>
      <c r="ER37" s="263"/>
      <c r="ES37" s="263"/>
      <c r="ET37" s="263"/>
      <c r="EU37" s="263">
        <f>'[3]Нераспределенная  субсидия'!$C$18</f>
        <v>9.9999597296118736E-6</v>
      </c>
      <c r="EV37" s="263"/>
      <c r="EW37" s="263"/>
      <c r="EX37" s="263"/>
      <c r="EY37" s="263">
        <f>'[3]Нераспределенная  субсидия'!$C$21</f>
        <v>7928.5263100000157</v>
      </c>
      <c r="EZ37" s="263"/>
      <c r="FA37" s="263"/>
      <c r="FB37" s="263"/>
      <c r="FC37" s="263">
        <f>'[3]Нераспределенная  субсидия'!$C$23</f>
        <v>60.163879999992787</v>
      </c>
      <c r="FD37" s="263"/>
      <c r="FE37" s="263"/>
      <c r="FF37" s="263"/>
      <c r="FG37" s="263">
        <f>'[3]Нераспределенная  субсидия'!$C$25</f>
        <v>213.90444000000025</v>
      </c>
      <c r="FH37" s="263"/>
      <c r="FI37" s="263"/>
      <c r="FJ37" s="263"/>
      <c r="FK37" s="263">
        <f>'[3]Нераспределенная  субсидия'!$C$27</f>
        <v>6.7710000032093376E-2</v>
      </c>
      <c r="FL37" s="263"/>
      <c r="FM37" s="263"/>
      <c r="FN37" s="263"/>
      <c r="FO37" s="263">
        <f>'[3]Нераспределенная  субсидия'!$C$29</f>
        <v>13209.684210000094</v>
      </c>
      <c r="FP37" s="263"/>
      <c r="FQ37" s="263"/>
      <c r="FR37" s="263"/>
      <c r="FS37" s="263"/>
      <c r="FT37" s="263"/>
      <c r="FU37" s="263"/>
      <c r="FV37" s="263"/>
      <c r="FW37" s="263"/>
      <c r="FX37" s="263"/>
      <c r="FY37" s="263"/>
      <c r="FZ37" s="263"/>
      <c r="GA37" s="263"/>
      <c r="GB37" s="263"/>
      <c r="GC37" s="263"/>
      <c r="GD37" s="263"/>
      <c r="GE37" s="263">
        <f>'[3]Нераспределенная  субсидия'!$C$35</f>
        <v>731441.80219000007</v>
      </c>
      <c r="GF37" s="263"/>
      <c r="GG37" s="263"/>
      <c r="GH37" s="263"/>
      <c r="GI37" s="263"/>
      <c r="GJ37" s="263"/>
      <c r="GK37" s="263"/>
      <c r="GL37" s="263"/>
      <c r="GM37" s="263"/>
      <c r="GN37" s="263"/>
      <c r="GO37" s="263"/>
      <c r="GP37" s="263"/>
      <c r="GQ37" s="263">
        <f>'[3]Нераспределенная  субсидия'!$C$38</f>
        <v>59125.062190000011</v>
      </c>
      <c r="GR37" s="263"/>
      <c r="GS37" s="263"/>
      <c r="GT37" s="263"/>
      <c r="GU37" s="263">
        <f>'[3]Нераспределенная  субсидия'!$C$40</f>
        <v>2262.8000100001227</v>
      </c>
      <c r="GV37" s="263"/>
      <c r="GW37" s="263"/>
      <c r="GX37" s="263"/>
      <c r="GY37" s="263">
        <f>'[3]Нераспределенная  субсидия'!$C$42</f>
        <v>22994.254400000005</v>
      </c>
      <c r="GZ37" s="263"/>
      <c r="HA37" s="263"/>
      <c r="HB37" s="263"/>
      <c r="HC37" s="263"/>
      <c r="HD37" s="263"/>
      <c r="HE37" s="263"/>
      <c r="HF37" s="263"/>
      <c r="HG37" s="263"/>
      <c r="HH37" s="263"/>
      <c r="HI37" s="263"/>
      <c r="HJ37" s="263"/>
      <c r="HK37" s="263"/>
      <c r="HL37" s="263"/>
      <c r="HM37" s="263"/>
      <c r="HN37" s="263"/>
      <c r="HO37" s="263"/>
      <c r="HP37" s="263"/>
      <c r="HQ37" s="263"/>
      <c r="HR37" s="263"/>
      <c r="HS37" s="263"/>
      <c r="HT37" s="263"/>
      <c r="HU37" s="263"/>
      <c r="HV37" s="263"/>
      <c r="HW37" s="263"/>
      <c r="HX37" s="263"/>
      <c r="HY37" s="263"/>
      <c r="HZ37" s="263"/>
      <c r="IA37" s="263">
        <f>'[3]Нераспределенная  субсидия'!$C$46</f>
        <v>55.799999999999272</v>
      </c>
      <c r="IB37" s="263"/>
      <c r="IC37" s="263"/>
      <c r="ID37" s="263"/>
      <c r="IE37" s="263"/>
      <c r="IF37" s="263"/>
      <c r="IG37" s="263"/>
      <c r="IH37" s="263"/>
      <c r="II37" s="263">
        <f>'[3]Нераспределенная  субсидия'!$C$48</f>
        <v>55.737840000000006</v>
      </c>
      <c r="IJ37" s="263"/>
      <c r="IK37" s="263"/>
      <c r="IL37" s="263"/>
      <c r="IM37" s="263">
        <f>'[3]Нераспределенная  субсидия'!$C$53</f>
        <v>1844.4040700000005</v>
      </c>
      <c r="IN37" s="263"/>
      <c r="IO37" s="263"/>
      <c r="IP37" s="263"/>
      <c r="IQ37" s="263"/>
      <c r="IR37" s="263"/>
      <c r="IS37" s="263"/>
      <c r="IT37" s="263"/>
      <c r="IU37" s="263"/>
      <c r="IV37" s="263"/>
      <c r="IW37" s="263"/>
      <c r="IX37" s="263"/>
      <c r="IY37" s="263"/>
      <c r="IZ37" s="263"/>
      <c r="JA37" s="263"/>
      <c r="JB37" s="263"/>
      <c r="JC37" s="263"/>
      <c r="JD37" s="263"/>
      <c r="JE37" s="263"/>
      <c r="JF37" s="263"/>
      <c r="JG37" s="263"/>
      <c r="JH37" s="263"/>
      <c r="JI37" s="263"/>
      <c r="JJ37" s="263"/>
      <c r="JK37" s="263"/>
      <c r="JL37" s="263"/>
      <c r="JM37" s="263"/>
    </row>
    <row r="38" spans="1:273" ht="21.75" customHeight="1" thickBot="1" x14ac:dyDescent="0.3">
      <c r="A38" s="252"/>
      <c r="B38" s="59"/>
      <c r="C38" s="245"/>
      <c r="D38" s="259"/>
      <c r="E38" s="267"/>
      <c r="F38" s="268"/>
      <c r="G38" s="267"/>
      <c r="H38" s="268"/>
      <c r="I38" s="259"/>
      <c r="J38" s="263"/>
      <c r="K38" s="234"/>
      <c r="L38" s="234"/>
      <c r="M38" s="234"/>
      <c r="N38" s="263"/>
      <c r="O38" s="234"/>
      <c r="P38" s="234"/>
      <c r="Q38" s="234"/>
      <c r="R38" s="263"/>
      <c r="S38" s="234"/>
      <c r="T38" s="234"/>
      <c r="U38" s="234"/>
      <c r="V38" s="263"/>
      <c r="W38" s="234"/>
      <c r="X38" s="234"/>
      <c r="Y38" s="234"/>
      <c r="Z38" s="263"/>
      <c r="AA38" s="234"/>
      <c r="AB38" s="234"/>
      <c r="AC38" s="234"/>
      <c r="AD38" s="263"/>
      <c r="AE38" s="234"/>
      <c r="AF38" s="234"/>
      <c r="AG38" s="234"/>
      <c r="AH38" s="263"/>
      <c r="AI38" s="234"/>
      <c r="AJ38" s="234"/>
      <c r="AK38" s="234"/>
      <c r="AL38" s="263"/>
      <c r="AM38" s="234"/>
      <c r="AN38" s="234"/>
      <c r="AO38" s="234"/>
      <c r="AP38" s="263"/>
      <c r="AQ38" s="234"/>
      <c r="AR38" s="234"/>
      <c r="AS38" s="234"/>
      <c r="AT38" s="263"/>
      <c r="AU38" s="234"/>
      <c r="AV38" s="234"/>
      <c r="AW38" s="234"/>
      <c r="AX38" s="263"/>
      <c r="AY38" s="234"/>
      <c r="AZ38" s="234"/>
      <c r="BA38" s="234"/>
      <c r="BB38" s="263"/>
      <c r="BC38" s="234"/>
      <c r="BD38" s="234"/>
      <c r="BE38" s="234"/>
      <c r="BF38" s="263"/>
      <c r="BG38" s="234"/>
      <c r="BH38" s="234"/>
      <c r="BI38" s="234"/>
      <c r="BJ38" s="263"/>
      <c r="BK38" s="234"/>
      <c r="BL38" s="234"/>
      <c r="BM38" s="234"/>
      <c r="BN38" s="263"/>
      <c r="BO38" s="234"/>
      <c r="BP38" s="234"/>
      <c r="BQ38" s="234"/>
      <c r="BR38" s="263"/>
      <c r="BS38" s="234"/>
      <c r="BT38" s="234"/>
      <c r="BU38" s="234"/>
      <c r="BV38" s="263"/>
      <c r="BW38" s="234"/>
      <c r="BX38" s="234"/>
      <c r="BY38" s="234"/>
      <c r="BZ38" s="263"/>
      <c r="CA38" s="234"/>
      <c r="CB38" s="234"/>
      <c r="CC38" s="234"/>
      <c r="CD38" s="263"/>
      <c r="CE38" s="234"/>
      <c r="CF38" s="234"/>
      <c r="CG38" s="234"/>
      <c r="CH38" s="263"/>
      <c r="CI38" s="234"/>
      <c r="CJ38" s="234"/>
      <c r="CK38" s="234"/>
      <c r="CL38" s="263"/>
      <c r="CM38" s="234"/>
      <c r="CN38" s="234"/>
      <c r="CO38" s="234"/>
      <c r="CP38" s="263"/>
      <c r="CQ38" s="234"/>
      <c r="CR38" s="234"/>
      <c r="CS38" s="234"/>
      <c r="CT38" s="263"/>
      <c r="CU38" s="234"/>
      <c r="CV38" s="234"/>
      <c r="CW38" s="234"/>
      <c r="CX38" s="263"/>
      <c r="CY38" s="234"/>
      <c r="CZ38" s="234"/>
      <c r="DA38" s="234"/>
      <c r="DB38" s="263"/>
      <c r="DC38" s="234"/>
      <c r="DD38" s="234"/>
      <c r="DE38" s="234"/>
      <c r="DF38" s="263"/>
      <c r="DG38" s="234"/>
      <c r="DH38" s="234"/>
      <c r="DI38" s="234"/>
      <c r="DJ38" s="263"/>
      <c r="DK38" s="234"/>
      <c r="DL38" s="234"/>
      <c r="DM38" s="234"/>
      <c r="DN38" s="263"/>
      <c r="DO38" s="234"/>
      <c r="DP38" s="234"/>
      <c r="DQ38" s="234"/>
      <c r="DR38" s="263"/>
      <c r="DS38" s="234"/>
      <c r="DT38" s="234"/>
      <c r="DU38" s="234"/>
      <c r="DV38" s="263"/>
      <c r="DW38" s="234"/>
      <c r="DX38" s="234"/>
      <c r="DY38" s="234"/>
      <c r="DZ38" s="263"/>
      <c r="EA38" s="234"/>
      <c r="EB38" s="234"/>
      <c r="EC38" s="234"/>
      <c r="ED38" s="263"/>
      <c r="EE38" s="234"/>
      <c r="EF38" s="234"/>
      <c r="EG38" s="234"/>
      <c r="EH38" s="263"/>
      <c r="EI38" s="234"/>
      <c r="EJ38" s="234"/>
      <c r="EK38" s="234"/>
      <c r="EL38" s="263"/>
      <c r="EM38" s="234"/>
      <c r="EN38" s="234"/>
      <c r="EO38" s="234"/>
      <c r="EP38" s="263"/>
      <c r="EQ38" s="234"/>
      <c r="ER38" s="234"/>
      <c r="ES38" s="234"/>
      <c r="ET38" s="263"/>
      <c r="EU38" s="234"/>
      <c r="EV38" s="234"/>
      <c r="EW38" s="234"/>
      <c r="EX38" s="263"/>
      <c r="EY38" s="234"/>
      <c r="EZ38" s="234"/>
      <c r="FA38" s="234"/>
      <c r="FB38" s="263"/>
      <c r="FC38" s="234"/>
      <c r="FD38" s="234"/>
      <c r="FE38" s="234"/>
      <c r="FF38" s="263"/>
      <c r="FG38" s="234"/>
      <c r="FH38" s="234"/>
      <c r="FI38" s="234"/>
      <c r="FJ38" s="263"/>
      <c r="FK38" s="234"/>
      <c r="FL38" s="234"/>
      <c r="FM38" s="234"/>
      <c r="FN38" s="263"/>
      <c r="FO38" s="234"/>
      <c r="FP38" s="234"/>
      <c r="FQ38" s="234"/>
      <c r="FR38" s="263"/>
      <c r="FS38" s="234"/>
      <c r="FT38" s="234"/>
      <c r="FU38" s="234"/>
      <c r="FV38" s="263"/>
      <c r="FW38" s="234"/>
      <c r="FX38" s="234"/>
      <c r="FY38" s="234"/>
      <c r="FZ38" s="263"/>
      <c r="GA38" s="234"/>
      <c r="GB38" s="234"/>
      <c r="GC38" s="234"/>
      <c r="GD38" s="263"/>
      <c r="GE38" s="234"/>
      <c r="GF38" s="234"/>
      <c r="GG38" s="234"/>
      <c r="GH38" s="263"/>
      <c r="GI38" s="234"/>
      <c r="GJ38" s="234"/>
      <c r="GK38" s="234"/>
      <c r="GL38" s="263"/>
      <c r="GM38" s="234"/>
      <c r="GN38" s="234"/>
      <c r="GO38" s="234"/>
      <c r="GP38" s="263"/>
      <c r="GQ38" s="234"/>
      <c r="GR38" s="234"/>
      <c r="GS38" s="234"/>
      <c r="GT38" s="263"/>
      <c r="GU38" s="234"/>
      <c r="GV38" s="234"/>
      <c r="GW38" s="234"/>
      <c r="GX38" s="263"/>
      <c r="GY38" s="234"/>
      <c r="GZ38" s="234"/>
      <c r="HA38" s="234"/>
      <c r="HB38" s="263"/>
      <c r="HC38" s="234"/>
      <c r="HD38" s="234"/>
      <c r="HE38" s="234"/>
      <c r="HF38" s="263"/>
      <c r="HG38" s="234"/>
      <c r="HH38" s="234"/>
      <c r="HI38" s="234"/>
      <c r="HJ38" s="263"/>
      <c r="HK38" s="234"/>
      <c r="HL38" s="234"/>
      <c r="HM38" s="234"/>
      <c r="HN38" s="263"/>
      <c r="HO38" s="234"/>
      <c r="HP38" s="234"/>
      <c r="HQ38" s="234"/>
      <c r="HR38" s="263"/>
      <c r="HS38" s="234"/>
      <c r="HT38" s="234"/>
      <c r="HU38" s="234"/>
      <c r="HV38" s="263"/>
      <c r="HW38" s="234"/>
      <c r="HX38" s="234"/>
      <c r="HY38" s="234"/>
      <c r="HZ38" s="263"/>
      <c r="IA38" s="234"/>
      <c r="IB38" s="234"/>
      <c r="IC38" s="234"/>
      <c r="ID38" s="263"/>
      <c r="IE38" s="234"/>
      <c r="IF38" s="234"/>
      <c r="IG38" s="234"/>
      <c r="IH38" s="263"/>
      <c r="II38" s="234"/>
      <c r="IJ38" s="234"/>
      <c r="IK38" s="234"/>
      <c r="IL38" s="263"/>
      <c r="IM38" s="234"/>
      <c r="IN38" s="234"/>
      <c r="IO38" s="234"/>
      <c r="IP38" s="263"/>
      <c r="IQ38" s="234"/>
      <c r="IR38" s="234"/>
      <c r="IS38" s="234"/>
      <c r="IT38" s="263"/>
      <c r="IU38" s="234"/>
      <c r="IV38" s="234"/>
      <c r="IW38" s="234"/>
      <c r="IX38" s="263"/>
      <c r="IY38" s="234"/>
      <c r="IZ38" s="234"/>
      <c r="JA38" s="234"/>
      <c r="JB38" s="263"/>
      <c r="JC38" s="234"/>
      <c r="JD38" s="234"/>
      <c r="JE38" s="234"/>
      <c r="JF38" s="263"/>
      <c r="JG38" s="234"/>
      <c r="JH38" s="234"/>
      <c r="JI38" s="234"/>
      <c r="JJ38" s="263"/>
      <c r="JK38" s="234"/>
      <c r="JL38" s="234"/>
      <c r="JM38" s="234"/>
    </row>
    <row r="39" spans="1:273" ht="21.75" customHeight="1" thickBot="1" x14ac:dyDescent="0.3">
      <c r="A39" s="269" t="s">
        <v>35</v>
      </c>
      <c r="B39" s="270">
        <f t="shared" ref="B39:C39" si="146">B31+B35+B37</f>
        <v>12013677.77767</v>
      </c>
      <c r="C39" s="257">
        <f t="shared" si="146"/>
        <v>16841760.376819998</v>
      </c>
      <c r="D39" s="54">
        <f>D31+D35</f>
        <v>15086440.440030001</v>
      </c>
      <c r="E39" s="254" t="e">
        <f t="shared" ref="E39:H39" si="147">E31+E35</f>
        <v>#REF!</v>
      </c>
      <c r="F39" s="255" t="e">
        <f t="shared" si="147"/>
        <v>#REF!</v>
      </c>
      <c r="G39" s="254" t="e">
        <f t="shared" si="147"/>
        <v>#REF!</v>
      </c>
      <c r="H39" s="255" t="e">
        <f t="shared" si="147"/>
        <v>#REF!</v>
      </c>
      <c r="I39" s="236">
        <f>IF(ISERROR(D39/C39*100),,D39/C39*100)</f>
        <v>89.577574448773689</v>
      </c>
      <c r="J39" s="257">
        <f t="shared" ref="J39:L39" si="148">J31+J35+J37</f>
        <v>9900</v>
      </c>
      <c r="K39" s="257">
        <f t="shared" si="148"/>
        <v>9900</v>
      </c>
      <c r="L39" s="257">
        <f t="shared" si="148"/>
        <v>9895.7669600000008</v>
      </c>
      <c r="M39" s="237">
        <f>IF(ISERROR(L39/K39*100),,L39/K39*100)</f>
        <v>99.957242020202031</v>
      </c>
      <c r="N39" s="257">
        <f t="shared" ref="N39:P39" si="149">N31+N35+N37</f>
        <v>8000</v>
      </c>
      <c r="O39" s="257">
        <f t="shared" si="149"/>
        <v>8000</v>
      </c>
      <c r="P39" s="257">
        <f t="shared" si="149"/>
        <v>8000</v>
      </c>
      <c r="Q39" s="237">
        <f>IF(ISERROR(P39/O39*100),,P39/O39*100)</f>
        <v>100</v>
      </c>
      <c r="R39" s="257">
        <f t="shared" ref="R39:T39" si="150">R31+R35+R37</f>
        <v>0</v>
      </c>
      <c r="S39" s="257">
        <f t="shared" si="150"/>
        <v>94865.4</v>
      </c>
      <c r="T39" s="257">
        <f t="shared" si="150"/>
        <v>94838.237400000013</v>
      </c>
      <c r="U39" s="237">
        <f>IF(ISERROR(T39/S39*100),,T39/S39*100)</f>
        <v>99.971367221347322</v>
      </c>
      <c r="V39" s="257">
        <f t="shared" ref="V39:X39" si="151">V31+V35+V37</f>
        <v>5400.0000000000009</v>
      </c>
      <c r="W39" s="257">
        <f t="shared" si="151"/>
        <v>5400.0000000000009</v>
      </c>
      <c r="X39" s="257">
        <f t="shared" si="151"/>
        <v>5379.8506100000013</v>
      </c>
      <c r="Y39" s="237">
        <f>IF(ISERROR(X39/W39*100),,X39/W39*100)</f>
        <v>99.626863148148161</v>
      </c>
      <c r="Z39" s="257">
        <f t="shared" ref="Z39:AB39" si="152">Z31+Z35+Z37</f>
        <v>8500</v>
      </c>
      <c r="AA39" s="257">
        <f t="shared" si="152"/>
        <v>8500</v>
      </c>
      <c r="AB39" s="257">
        <f t="shared" si="152"/>
        <v>8500</v>
      </c>
      <c r="AC39" s="237">
        <f>IF(ISERROR(AB39/AA39*100),,AB39/AA39*100)</f>
        <v>100</v>
      </c>
      <c r="AD39" s="257">
        <f t="shared" ref="AD39:AF39" si="153">AD31+AD35+AD37</f>
        <v>888555.26315999997</v>
      </c>
      <c r="AE39" s="257">
        <f t="shared" si="153"/>
        <v>874301.68421000009</v>
      </c>
      <c r="AF39" s="257">
        <f t="shared" si="153"/>
        <v>874301.68421000009</v>
      </c>
      <c r="AG39" s="237">
        <f>IF(ISERROR(AF39/AE39*100),,AF39/AE39*100)</f>
        <v>100</v>
      </c>
      <c r="AH39" s="257">
        <f t="shared" ref="AH39:AJ39" si="154">AH31+AH35+AH37</f>
        <v>319132.7058</v>
      </c>
      <c r="AI39" s="257">
        <f t="shared" si="154"/>
        <v>319132.7058</v>
      </c>
      <c r="AJ39" s="257">
        <f t="shared" si="154"/>
        <v>319132.7058</v>
      </c>
      <c r="AK39" s="237">
        <f>IF(ISERROR(AJ39/AI39*100),,AJ39/AI39*100)</f>
        <v>100</v>
      </c>
      <c r="AL39" s="257">
        <f t="shared" ref="AL39:AN39" si="155">AL31+AL35+AL37</f>
        <v>6297.6842200000001</v>
      </c>
      <c r="AM39" s="257">
        <f t="shared" si="155"/>
        <v>4764.63159</v>
      </c>
      <c r="AN39" s="257">
        <f t="shared" si="155"/>
        <v>4764.5854399999998</v>
      </c>
      <c r="AO39" s="237">
        <f>IF(ISERROR(AN39/AM39*100),,AN39/AM39*100)</f>
        <v>99.999031404650523</v>
      </c>
      <c r="AP39" s="257">
        <f t="shared" ref="AP39:AR39" si="156">AP31+AP35+AP37</f>
        <v>372800</v>
      </c>
      <c r="AQ39" s="257">
        <f t="shared" si="156"/>
        <v>272800</v>
      </c>
      <c r="AR39" s="257">
        <f t="shared" si="156"/>
        <v>65242.744659999997</v>
      </c>
      <c r="AS39" s="237">
        <f t="shared" ref="AS39" si="157">IF(ISERROR(AR39/AQ39*100),,AR39/AQ39*100)</f>
        <v>23.915962118768327</v>
      </c>
      <c r="AT39" s="257">
        <f t="shared" ref="AT39:AV39" si="158">AT31+AT35+AT37</f>
        <v>0</v>
      </c>
      <c r="AU39" s="257">
        <f t="shared" si="158"/>
        <v>60000</v>
      </c>
      <c r="AV39" s="257">
        <f t="shared" si="158"/>
        <v>56067.566829999996</v>
      </c>
      <c r="AW39" s="237">
        <f t="shared" ref="AW39" si="159">IF(ISERROR(AV39/AU39*100),,AV39/AU39*100)</f>
        <v>93.445944716666659</v>
      </c>
      <c r="AX39" s="257">
        <f t="shared" ref="AX39:AZ39" si="160">AX31+AX35+AX37</f>
        <v>646126.21622000006</v>
      </c>
      <c r="AY39" s="257">
        <f t="shared" si="160"/>
        <v>806086.04793000012</v>
      </c>
      <c r="AZ39" s="257">
        <f t="shared" si="160"/>
        <v>806085.93839000002</v>
      </c>
      <c r="BA39" s="237">
        <f t="shared" ref="BA39" si="161">IF(ISERROR(AZ39/AY39*100),,AZ39/AY39*100)</f>
        <v>99.999986410880041</v>
      </c>
      <c r="BB39" s="257">
        <f t="shared" ref="BB39:BD39" si="162">BB31+BB35+BB37</f>
        <v>211846.07068</v>
      </c>
      <c r="BC39" s="257">
        <f t="shared" si="162"/>
        <v>424664.40568000003</v>
      </c>
      <c r="BD39" s="257">
        <f t="shared" si="162"/>
        <v>424664.40567000001</v>
      </c>
      <c r="BE39" s="237">
        <f t="shared" ref="BE39" si="163">IF(ISERROR(BD39/BC39*100),,BD39/BC39*100)</f>
        <v>99.99999999764519</v>
      </c>
      <c r="BF39" s="257">
        <f t="shared" ref="BF39:BH39" si="164">BF31+BF35+BF37</f>
        <v>26845.200000000001</v>
      </c>
      <c r="BG39" s="257">
        <f t="shared" si="164"/>
        <v>16265.7574</v>
      </c>
      <c r="BH39" s="257">
        <f t="shared" si="164"/>
        <v>16095.51024</v>
      </c>
      <c r="BI39" s="237">
        <f>IF(ISERROR(BH39/BG39*100),,BH39/BG39*100)</f>
        <v>98.953340100842766</v>
      </c>
      <c r="BJ39" s="257">
        <f t="shared" ref="BJ39:BL39" si="165">BJ31+BJ35+BJ37</f>
        <v>127183.3</v>
      </c>
      <c r="BK39" s="257">
        <f t="shared" si="165"/>
        <v>127183.3</v>
      </c>
      <c r="BL39" s="257">
        <f t="shared" si="165"/>
        <v>113846.02245</v>
      </c>
      <c r="BM39" s="237">
        <f t="shared" ref="BM39" si="166">IF(ISERROR(BL39/BK39*100),,BL39/BK39*100)</f>
        <v>89.513342121174716</v>
      </c>
      <c r="BN39" s="257">
        <f t="shared" ref="BN39:BP39" si="167">BN31+BN35+BN37</f>
        <v>5000</v>
      </c>
      <c r="BO39" s="257">
        <f t="shared" si="167"/>
        <v>5000</v>
      </c>
      <c r="BP39" s="257">
        <f t="shared" si="167"/>
        <v>4663.4216899999992</v>
      </c>
      <c r="BQ39" s="237">
        <f>IF(ISERROR(BP39/BO39*100),,BP39/BO39*100)</f>
        <v>93.268433799999983</v>
      </c>
      <c r="BR39" s="257">
        <f t="shared" ref="BR39:BT39" si="168">BR31+BR35+BR37</f>
        <v>0</v>
      </c>
      <c r="BS39" s="257">
        <f t="shared" si="168"/>
        <v>23000</v>
      </c>
      <c r="BT39" s="257">
        <f t="shared" si="168"/>
        <v>23000</v>
      </c>
      <c r="BU39" s="237">
        <f>IF(ISERROR(BT39/BS39*100),,BT39/BS39*100)</f>
        <v>100</v>
      </c>
      <c r="BV39" s="257">
        <f t="shared" ref="BV39:BX39" si="169">BV31+BV35+BV37</f>
        <v>40251.081080000004</v>
      </c>
      <c r="BW39" s="257">
        <f t="shared" si="169"/>
        <v>40251.081080000004</v>
      </c>
      <c r="BX39" s="257">
        <f t="shared" si="169"/>
        <v>40251.08107</v>
      </c>
      <c r="BY39" s="237">
        <f>IF(ISERROR(BX39/BW39*100),,BX39/BW39*100)</f>
        <v>99.999999975155944</v>
      </c>
      <c r="BZ39" s="257">
        <f t="shared" ref="BZ39:CB39" si="170">BZ31+BZ35+BZ37</f>
        <v>6429.1891900000001</v>
      </c>
      <c r="CA39" s="257">
        <f t="shared" si="170"/>
        <v>6429.1891900000001</v>
      </c>
      <c r="CB39" s="257">
        <f t="shared" si="170"/>
        <v>6429.1891900000001</v>
      </c>
      <c r="CC39" s="237">
        <f>IF(ISERROR(CB39/CA39*100),,CB39/CA39*100)</f>
        <v>100</v>
      </c>
      <c r="CD39" s="257">
        <f t="shared" ref="CD39:CF39" si="171">CD31+CD35+CD37</f>
        <v>6974.5263199999999</v>
      </c>
      <c r="CE39" s="257">
        <f t="shared" si="171"/>
        <v>6974.5263199999999</v>
      </c>
      <c r="CF39" s="257">
        <f t="shared" si="171"/>
        <v>6974.5263199999999</v>
      </c>
      <c r="CG39" s="237">
        <f>IF(ISERROR(CF39/CE39*100),,CF39/CE39*100)</f>
        <v>100</v>
      </c>
      <c r="CH39" s="257">
        <f t="shared" ref="CH39:CJ39" si="172">CH31+CH35+CH37</f>
        <v>600</v>
      </c>
      <c r="CI39" s="257">
        <f t="shared" si="172"/>
        <v>600</v>
      </c>
      <c r="CJ39" s="257">
        <f t="shared" si="172"/>
        <v>600</v>
      </c>
      <c r="CK39" s="237">
        <f>IF(ISERROR(CJ39/CI39*100),,CJ39/CI39*100)</f>
        <v>100</v>
      </c>
      <c r="CL39" s="257">
        <f t="shared" ref="CL39:CN39" si="173">CL31+CL35+CL37</f>
        <v>0</v>
      </c>
      <c r="CM39" s="257">
        <f t="shared" si="173"/>
        <v>2631.5789500000001</v>
      </c>
      <c r="CN39" s="257">
        <f t="shared" si="173"/>
        <v>2631.5789500000001</v>
      </c>
      <c r="CO39" s="237">
        <f>IF(ISERROR(CN39/CM39*100),,CN39/CM39*100)</f>
        <v>100</v>
      </c>
      <c r="CP39" s="257">
        <f t="shared" ref="CP39:CR39" si="174">CP31+CP35+CP37</f>
        <v>3362.5675699999997</v>
      </c>
      <c r="CQ39" s="257">
        <f t="shared" si="174"/>
        <v>3362.5675699999997</v>
      </c>
      <c r="CR39" s="257">
        <f t="shared" si="174"/>
        <v>3362.5675699999997</v>
      </c>
      <c r="CS39" s="237">
        <f>IF(ISERROR(CR39/CQ39*100),,CR39/CQ39*100)</f>
        <v>100</v>
      </c>
      <c r="CT39" s="257">
        <f t="shared" ref="CT39:CV39" si="175">CT31+CT35+CT37</f>
        <v>4977.4324299999989</v>
      </c>
      <c r="CU39" s="257">
        <f t="shared" si="175"/>
        <v>4977.4324500000002</v>
      </c>
      <c r="CV39" s="257">
        <f t="shared" si="175"/>
        <v>4977.4324299999989</v>
      </c>
      <c r="CW39" s="237">
        <f>IF(ISERROR(CV39/CU39*100),,CV39/CU39*100)</f>
        <v>99.999999598186378</v>
      </c>
      <c r="CX39" s="257">
        <f t="shared" ref="CX39:CZ39" si="176">CX31+CX35+CX37</f>
        <v>166170.80809000001</v>
      </c>
      <c r="CY39" s="257">
        <f t="shared" si="176"/>
        <v>166170.80809000001</v>
      </c>
      <c r="CZ39" s="257">
        <f t="shared" si="176"/>
        <v>166170.80809000001</v>
      </c>
      <c r="DA39" s="237">
        <f>IF(ISERROR(CZ39/CY39*100),,CZ39/CY39*100)</f>
        <v>100</v>
      </c>
      <c r="DB39" s="257">
        <f t="shared" ref="DB39:DD39" si="177">DB31+DB35+DB37</f>
        <v>286720.52997999999</v>
      </c>
      <c r="DC39" s="257">
        <f t="shared" si="177"/>
        <v>286720.52997999999</v>
      </c>
      <c r="DD39" s="257">
        <f t="shared" si="177"/>
        <v>286720.52997999999</v>
      </c>
      <c r="DE39" s="237">
        <f>IF(ISERROR(DD39/DC39*100),,DD39/DC39*100)</f>
        <v>100</v>
      </c>
      <c r="DF39" s="257">
        <f t="shared" ref="DF39:DH39" si="178">DF31+DF35+DF37</f>
        <v>328671.30352000002</v>
      </c>
      <c r="DG39" s="257">
        <f t="shared" si="178"/>
        <v>384911.54752999998</v>
      </c>
      <c r="DH39" s="257">
        <f t="shared" si="178"/>
        <v>373411.64474000002</v>
      </c>
      <c r="DI39" s="237">
        <f>IF(ISERROR(DH39/DG39*100),,DH39/DG39*100)</f>
        <v>97.01232585413571</v>
      </c>
      <c r="DJ39" s="257">
        <f t="shared" ref="DJ39:DL39" si="179">DJ31+DJ35+DJ37</f>
        <v>121175.58</v>
      </c>
      <c r="DK39" s="257">
        <f t="shared" si="179"/>
        <v>120140.33138</v>
      </c>
      <c r="DL39" s="257">
        <f t="shared" si="179"/>
        <v>120085.8446</v>
      </c>
      <c r="DM39" s="237">
        <f>IF(ISERROR(DL39/DK39*100),,DL39/DK39*100)</f>
        <v>99.954647386623506</v>
      </c>
      <c r="DN39" s="257">
        <f t="shared" ref="DN39:DP39" si="180">DN31+DN35+DN37</f>
        <v>0</v>
      </c>
      <c r="DO39" s="257">
        <f t="shared" si="180"/>
        <v>34591.089469999999</v>
      </c>
      <c r="DP39" s="257">
        <f t="shared" si="180"/>
        <v>34591.089469999999</v>
      </c>
      <c r="DQ39" s="237">
        <f>IF(ISERROR(DP39/DO39*100),,DP39/DO39*100)</f>
        <v>100</v>
      </c>
      <c r="DR39" s="257">
        <f t="shared" ref="DR39:DT39" si="181">DR31+DR35+DR37</f>
        <v>0</v>
      </c>
      <c r="DS39" s="257">
        <f t="shared" si="181"/>
        <v>300804.35343999998</v>
      </c>
      <c r="DT39" s="257">
        <f t="shared" si="181"/>
        <v>300804.35343999998</v>
      </c>
      <c r="DU39" s="237">
        <f>IF(ISERROR(DT39/DS39*100),,DT39/DS39*100)</f>
        <v>100</v>
      </c>
      <c r="DV39" s="257">
        <f t="shared" ref="DV39:DX39" si="182">DV31+DV35+DV37</f>
        <v>0</v>
      </c>
      <c r="DW39" s="257">
        <f t="shared" si="182"/>
        <v>23443.106240000001</v>
      </c>
      <c r="DX39" s="257">
        <f t="shared" si="182"/>
        <v>23443.106240000001</v>
      </c>
      <c r="DY39" s="237">
        <f>IF(ISERROR(DX39/DW39*100),,DX39/DW39*100)</f>
        <v>100</v>
      </c>
      <c r="DZ39" s="257">
        <f t="shared" ref="DZ39:EB39" si="183">DZ31+DZ35+DZ37</f>
        <v>0</v>
      </c>
      <c r="EA39" s="257">
        <f t="shared" si="183"/>
        <v>190995.05786999996</v>
      </c>
      <c r="EB39" s="257">
        <f t="shared" si="183"/>
        <v>186553.47184000001</v>
      </c>
      <c r="EC39" s="237">
        <f>IF(ISERROR(EB39/EA39*100),,EB39/EA39*100)</f>
        <v>97.674502115639513</v>
      </c>
      <c r="ED39" s="257">
        <f t="shared" ref="ED39:EF39" si="184">ED31+ED35+ED37</f>
        <v>48483.674699999996</v>
      </c>
      <c r="EE39" s="257">
        <f t="shared" si="184"/>
        <v>149793.21543000001</v>
      </c>
      <c r="EF39" s="257">
        <f t="shared" si="184"/>
        <v>133985.05177000002</v>
      </c>
      <c r="EG39" s="237">
        <f>IF(ISERROR(EF39/EE39*100),,EF39/EE39*100)</f>
        <v>89.446675795949304</v>
      </c>
      <c r="EH39" s="257">
        <f t="shared" ref="EH39:EJ39" si="185">EH31+EH35+EH37</f>
        <v>746047.14642999996</v>
      </c>
      <c r="EI39" s="257">
        <f t="shared" si="185"/>
        <v>965791.77939000016</v>
      </c>
      <c r="EJ39" s="257">
        <f t="shared" si="185"/>
        <v>701228.12632000004</v>
      </c>
      <c r="EK39" s="237">
        <f>IF(ISERROR(EJ39/EI39*100),,EJ39/EI39*100)</f>
        <v>72.606553636530208</v>
      </c>
      <c r="EL39" s="257">
        <f t="shared" ref="EL39:EN39" si="186">EL31+EL35+EL37</f>
        <v>0</v>
      </c>
      <c r="EM39" s="257">
        <f t="shared" si="186"/>
        <v>359485.03756999999</v>
      </c>
      <c r="EN39" s="257">
        <f t="shared" si="186"/>
        <v>305562.28193</v>
      </c>
      <c r="EO39" s="237">
        <f>IF(ISERROR(EN39/EM39*100),,EN39/EM39*100)</f>
        <v>84.999999998748208</v>
      </c>
      <c r="EP39" s="257">
        <f t="shared" ref="EP39:ER39" si="187">EP31+EP35+EP37</f>
        <v>0</v>
      </c>
      <c r="EQ39" s="257">
        <f t="shared" si="187"/>
        <v>825927.92372999981</v>
      </c>
      <c r="ER39" s="257">
        <f t="shared" si="187"/>
        <v>617053.86449999991</v>
      </c>
      <c r="ES39" s="237">
        <f>IF(ISERROR(ER39/EQ39*100),,ER39/EQ39*100)</f>
        <v>74.71037687081737</v>
      </c>
      <c r="ET39" s="257">
        <f t="shared" ref="ET39:EV39" si="188">ET31+ET35+ET37</f>
        <v>533752.12530000007</v>
      </c>
      <c r="EU39" s="257">
        <f t="shared" si="188"/>
        <v>644851.99927000003</v>
      </c>
      <c r="EV39" s="257">
        <f t="shared" si="188"/>
        <v>643942.84114999999</v>
      </c>
      <c r="EW39" s="237">
        <f>IF(ISERROR(EV39/EU39*100),,EV39/EU39*100)</f>
        <v>99.859012902025697</v>
      </c>
      <c r="EX39" s="257">
        <f t="shared" ref="EX39:EZ39" si="189">EX31+EX35+EX37</f>
        <v>231051.15789</v>
      </c>
      <c r="EY39" s="257">
        <f t="shared" si="189"/>
        <v>208243.52575999999</v>
      </c>
      <c r="EZ39" s="257">
        <f t="shared" si="189"/>
        <v>198243.43664999993</v>
      </c>
      <c r="FA39" s="237">
        <f>IF(ISERROR(EZ39/EY39*100),,EZ39/EY39*100)</f>
        <v>95.19788714991067</v>
      </c>
      <c r="FB39" s="257">
        <f t="shared" ref="FB39:FD39" si="190">FB31+FB35+FB37</f>
        <v>0</v>
      </c>
      <c r="FC39" s="257">
        <f t="shared" si="190"/>
        <v>107877.10580999998</v>
      </c>
      <c r="FD39" s="257">
        <f t="shared" si="190"/>
        <v>107816.91038999999</v>
      </c>
      <c r="FE39" s="237">
        <f>IF(ISERROR(FD39/FC39*100),,FD39/FC39*100)</f>
        <v>99.944200004673831</v>
      </c>
      <c r="FF39" s="257">
        <f t="shared" ref="FF39:FH39" si="191">FF31+FF35+FF37</f>
        <v>10851.78947</v>
      </c>
      <c r="FG39" s="257">
        <f t="shared" si="191"/>
        <v>10851.789470000002</v>
      </c>
      <c r="FH39" s="257">
        <f t="shared" si="191"/>
        <v>10637.885030000001</v>
      </c>
      <c r="FI39" s="237">
        <f>IF(ISERROR(FH39/FG39*100),,FH39/FG39*100)</f>
        <v>98.028855604033382</v>
      </c>
      <c r="FJ39" s="257">
        <f t="shared" ref="FJ39:FL39" si="192">FJ31+FJ35+FJ37</f>
        <v>0</v>
      </c>
      <c r="FK39" s="257">
        <f t="shared" si="192"/>
        <v>249305.94572000002</v>
      </c>
      <c r="FL39" s="257">
        <f t="shared" si="192"/>
        <v>249305.87799000001</v>
      </c>
      <c r="FM39" s="237">
        <f>IF(ISERROR(FL39/FK39*100),,FL39/FK39*100)</f>
        <v>99.999972832577328</v>
      </c>
      <c r="FN39" s="257">
        <f t="shared" ref="FN39:FP39" si="193">FN31+FN35+FN37</f>
        <v>1343924</v>
      </c>
      <c r="FO39" s="257">
        <f t="shared" si="193"/>
        <v>1343924.0000000002</v>
      </c>
      <c r="FP39" s="257">
        <f t="shared" si="193"/>
        <v>1330714.2691299999</v>
      </c>
      <c r="FQ39" s="237">
        <f>IF(ISERROR(FP39/FO39*100),,FP39/FO39*100)</f>
        <v>99.017077537866697</v>
      </c>
      <c r="FR39" s="257">
        <f t="shared" ref="FR39:FT39" si="194">FR31+FR35+FR37</f>
        <v>393600</v>
      </c>
      <c r="FS39" s="257">
        <f t="shared" si="194"/>
        <v>273719.18776</v>
      </c>
      <c r="FT39" s="257">
        <f t="shared" si="194"/>
        <v>273719.18776</v>
      </c>
      <c r="FU39" s="237">
        <f>IF(ISERROR(FT39/FS39*100),,FT39/FS39*100)</f>
        <v>100</v>
      </c>
      <c r="FV39" s="257">
        <f t="shared" ref="FV39:FX39" si="195">FV31+FV35+FV37</f>
        <v>1693205.2760600001</v>
      </c>
      <c r="FW39" s="257">
        <f t="shared" si="195"/>
        <v>1585384.19312</v>
      </c>
      <c r="FX39" s="257">
        <f t="shared" si="195"/>
        <v>1576453.8607900001</v>
      </c>
      <c r="FY39" s="237">
        <f>IF(ISERROR(FX39/FW39*100),,FX39/FW39*100)</f>
        <v>99.436708630705766</v>
      </c>
      <c r="FZ39" s="257">
        <f t="shared" ref="FZ39:GB39" si="196">FZ31+FZ35+FZ37</f>
        <v>1478672.7731400002</v>
      </c>
      <c r="GA39" s="257">
        <f t="shared" si="196"/>
        <v>1478672.7731399999</v>
      </c>
      <c r="GB39" s="257">
        <f t="shared" si="196"/>
        <v>1478672.7731399999</v>
      </c>
      <c r="GC39" s="237">
        <f>IF(ISERROR(GB39/GA39*100),,GB39/GA39*100)</f>
        <v>100</v>
      </c>
      <c r="GD39" s="257">
        <f t="shared" ref="GD39:GF39" si="197">GD31+GD35+GD37</f>
        <v>222668</v>
      </c>
      <c r="GE39" s="257">
        <f t="shared" si="197"/>
        <v>1155026.2709900001</v>
      </c>
      <c r="GF39" s="257">
        <f t="shared" si="197"/>
        <v>354021.7855</v>
      </c>
      <c r="GG39" s="237">
        <f>IF(ISERROR(GF39/GE39*100),,GF39/GE39*100)</f>
        <v>30.650539679635131</v>
      </c>
      <c r="GH39" s="257">
        <f t="shared" ref="GH39:GJ39" si="198">GH31+GH35+GH37</f>
        <v>526746.5</v>
      </c>
      <c r="GI39" s="257">
        <f t="shared" si="198"/>
        <v>809134.32175</v>
      </c>
      <c r="GJ39" s="257">
        <f t="shared" si="198"/>
        <v>804602.57855000009</v>
      </c>
      <c r="GK39" s="237">
        <f>IF(ISERROR(GJ39/GI39*100),,GJ39/GI39*100)</f>
        <v>99.439926959197749</v>
      </c>
      <c r="GL39" s="257">
        <f t="shared" ref="GL39:GN39" si="199">GL31+GL35+GL37</f>
        <v>150000</v>
      </c>
      <c r="GM39" s="257">
        <f t="shared" si="199"/>
        <v>150000</v>
      </c>
      <c r="GN39" s="257">
        <f t="shared" si="199"/>
        <v>150000</v>
      </c>
      <c r="GO39" s="237">
        <f>IF(ISERROR(GN39/GM39*100),,GN39/GM39*100)</f>
        <v>100</v>
      </c>
      <c r="GP39" s="257">
        <f t="shared" ref="GP39:GR39" si="200">GP31+GP35+GP37</f>
        <v>0</v>
      </c>
      <c r="GQ39" s="257">
        <f t="shared" si="200"/>
        <v>80863.930210000006</v>
      </c>
      <c r="GR39" s="257">
        <f t="shared" si="200"/>
        <v>21059.48487</v>
      </c>
      <c r="GS39" s="237">
        <f>IF(ISERROR(GR39/GQ39*100),,GR39/GQ39*100)</f>
        <v>26.043113184468602</v>
      </c>
      <c r="GT39" s="257">
        <f t="shared" ref="GT39:GV39" si="201">GT31+GT35+GT37</f>
        <v>500566.20567</v>
      </c>
      <c r="GU39" s="257">
        <f t="shared" si="201"/>
        <v>1067644.6911000002</v>
      </c>
      <c r="GV39" s="257">
        <f t="shared" si="201"/>
        <v>1065378.6809399999</v>
      </c>
      <c r="GW39" s="237">
        <f>IF(ISERROR(GV39/GU39*100),,GV39/GU39*100)</f>
        <v>99.787756153438494</v>
      </c>
      <c r="GX39" s="257">
        <f t="shared" ref="GX39:GZ39" si="202">GX31+GX35+GX37</f>
        <v>37000</v>
      </c>
      <c r="GY39" s="257">
        <f t="shared" si="202"/>
        <v>98138.623890000003</v>
      </c>
      <c r="GZ39" s="257">
        <f t="shared" si="202"/>
        <v>75144.358609999996</v>
      </c>
      <c r="HA39" s="237">
        <f>IF(ISERROR(GZ39/GY39*100),,GZ39/GY39*100)</f>
        <v>76.569606981881634</v>
      </c>
      <c r="HB39" s="257">
        <f t="shared" ref="HB39:HD39" si="203">HB31+HB35+HB37</f>
        <v>0</v>
      </c>
      <c r="HC39" s="257">
        <f t="shared" si="203"/>
        <v>6726.6877300000006</v>
      </c>
      <c r="HD39" s="257">
        <f t="shared" si="203"/>
        <v>4965.5193899999995</v>
      </c>
      <c r="HE39" s="237">
        <f>IF(ISERROR(HD39/HC39*100),,HD39/HC39*100)</f>
        <v>73.818193876527687</v>
      </c>
      <c r="HF39" s="257">
        <f t="shared" ref="HF39:HH39" si="204">HF31+HF35+HF37</f>
        <v>149608.21075</v>
      </c>
      <c r="HG39" s="257">
        <f t="shared" si="204"/>
        <v>247605.45481999998</v>
      </c>
      <c r="HH39" s="257">
        <f t="shared" si="204"/>
        <v>232721.73286999995</v>
      </c>
      <c r="HI39" s="237">
        <f>IF(ISERROR(HH39/HG39*100),,HH39/HG39*100)</f>
        <v>93.98893616426183</v>
      </c>
      <c r="HJ39" s="257">
        <f t="shared" ref="HJ39:HL39" si="205">HJ31+HJ35+HJ37</f>
        <v>20000</v>
      </c>
      <c r="HK39" s="257">
        <f t="shared" si="205"/>
        <v>14085.43268</v>
      </c>
      <c r="HL39" s="257">
        <f t="shared" si="205"/>
        <v>14085.43268</v>
      </c>
      <c r="HM39" s="237">
        <f>IF(ISERROR(HL39/HK39*100),,HL39/HK39*100)</f>
        <v>100</v>
      </c>
      <c r="HN39" s="257">
        <f t="shared" ref="HN39:HP39" si="206">HN31+HN35+HN37</f>
        <v>0</v>
      </c>
      <c r="HO39" s="257">
        <f t="shared" si="206"/>
        <v>36115.29</v>
      </c>
      <c r="HP39" s="257">
        <f t="shared" si="206"/>
        <v>35919.10353</v>
      </c>
      <c r="HQ39" s="237">
        <f>IF(ISERROR(HP39/HO39*100),,HP39/HO39*100)</f>
        <v>99.456777254176828</v>
      </c>
      <c r="HR39" s="257">
        <f t="shared" ref="HR39:HT39" si="207">HR31+HR35+HR37</f>
        <v>5000</v>
      </c>
      <c r="HS39" s="257">
        <f t="shared" si="207"/>
        <v>14532.82863</v>
      </c>
      <c r="HT39" s="257">
        <f t="shared" si="207"/>
        <v>14356.41519</v>
      </c>
      <c r="HU39" s="237">
        <f>IF(ISERROR(HT39/HS39*100),,HT39/HS39*100)</f>
        <v>98.78610389971962</v>
      </c>
      <c r="HV39" s="257">
        <f t="shared" ref="HV39:HX39" si="208">HV31+HV35+HV37</f>
        <v>211824.16</v>
      </c>
      <c r="HW39" s="257">
        <f t="shared" si="208"/>
        <v>211824.16</v>
      </c>
      <c r="HX39" s="257">
        <f t="shared" si="208"/>
        <v>197872.31482999999</v>
      </c>
      <c r="HY39" s="237">
        <f>IF(ISERROR(HX39/HW39*100),,HX39/HW39*100)</f>
        <v>93.41347787240133</v>
      </c>
      <c r="HZ39" s="257">
        <f t="shared" ref="HZ39:IB39" si="209">HZ31+HZ35+HZ37</f>
        <v>19680.600000000002</v>
      </c>
      <c r="IA39" s="257">
        <f t="shared" si="209"/>
        <v>19680.599999999999</v>
      </c>
      <c r="IB39" s="257">
        <f t="shared" si="209"/>
        <v>19603.861789999999</v>
      </c>
      <c r="IC39" s="237">
        <f>IF(ISERROR(IB39/IA39*100),,IB39/IA39*100)</f>
        <v>99.61008195888337</v>
      </c>
      <c r="ID39" s="257">
        <f t="shared" ref="ID39:IF39" si="210">ID31+ID35+ID37</f>
        <v>14700</v>
      </c>
      <c r="IE39" s="257">
        <f t="shared" si="210"/>
        <v>14097.387720000001</v>
      </c>
      <c r="IF39" s="257">
        <f t="shared" si="210"/>
        <v>14097.387720000001</v>
      </c>
      <c r="IG39" s="237">
        <f>IF(ISERROR(IF39/IE39*100),,IF39/IE39*100)</f>
        <v>100</v>
      </c>
      <c r="IH39" s="257">
        <f t="shared" ref="IH39:IJ39" si="211">IH31+IH35+IH37</f>
        <v>0</v>
      </c>
      <c r="II39" s="257">
        <f t="shared" si="211"/>
        <v>162.83784</v>
      </c>
      <c r="IJ39" s="257">
        <f t="shared" si="211"/>
        <v>80.099999999999994</v>
      </c>
      <c r="IK39" s="237">
        <f>IF(ISERROR(IJ39/II39*100),,IJ39/II39*100)</f>
        <v>49.190040840630161</v>
      </c>
      <c r="IL39" s="257">
        <f t="shared" ref="IL39:IN39" si="212">IL31+IL35+IL37</f>
        <v>20673.21</v>
      </c>
      <c r="IM39" s="257">
        <f t="shared" si="212"/>
        <v>24722.751120000001</v>
      </c>
      <c r="IN39" s="257">
        <f t="shared" si="212"/>
        <v>12984.759009999998</v>
      </c>
      <c r="IO39" s="237">
        <f>IF(ISERROR(IN39/IM39*100),,IN39/IM39*100)</f>
        <v>52.521497089762384</v>
      </c>
      <c r="IP39" s="257">
        <f t="shared" ref="IP39:IR39" si="213">IP31+IP35+IP37</f>
        <v>10251.19</v>
      </c>
      <c r="IQ39" s="257">
        <f t="shared" si="213"/>
        <v>10251.200000000001</v>
      </c>
      <c r="IR39" s="257">
        <f t="shared" si="213"/>
        <v>10251.200000000001</v>
      </c>
      <c r="IS39" s="237">
        <f>IF(ISERROR(IR39/IQ39*100),,IR39/IQ39*100)</f>
        <v>100</v>
      </c>
      <c r="IT39" s="257">
        <f t="shared" ref="IT39:IV39" si="214">IT31+IT35+IT37</f>
        <v>15363.999999999998</v>
      </c>
      <c r="IU39" s="257">
        <f t="shared" si="214"/>
        <v>15363.999999999998</v>
      </c>
      <c r="IV39" s="257">
        <f t="shared" si="214"/>
        <v>15038.649950000001</v>
      </c>
      <c r="IW39" s="237">
        <f>IF(ISERROR(IV39/IU39*100),,IV39/IU39*100)</f>
        <v>97.882387073678743</v>
      </c>
      <c r="IX39" s="257">
        <f t="shared" ref="IX39:IZ39" si="215">IX31+IX35+IX37</f>
        <v>2000</v>
      </c>
      <c r="IY39" s="257">
        <f t="shared" si="215"/>
        <v>2000</v>
      </c>
      <c r="IZ39" s="257">
        <f t="shared" si="215"/>
        <v>1976.54493</v>
      </c>
      <c r="JA39" s="237">
        <f>IF(ISERROR(IZ39/IY39*100),,IZ39/IY39*100)</f>
        <v>98.827246500000001</v>
      </c>
      <c r="JB39" s="257">
        <f t="shared" ref="JB39:JD39" si="216">JB31+JB35+JB37</f>
        <v>502.2</v>
      </c>
      <c r="JC39" s="257">
        <f t="shared" si="216"/>
        <v>502.2</v>
      </c>
      <c r="JD39" s="257">
        <f t="shared" si="216"/>
        <v>502.2</v>
      </c>
      <c r="JE39" s="237">
        <f>IF(ISERROR(JD39/JC39*100),,JD39/JC39*100)</f>
        <v>100</v>
      </c>
      <c r="JF39" s="257">
        <f t="shared" ref="JF39:JH39" si="217">JF31+JF35+JF37</f>
        <v>25286.100000000002</v>
      </c>
      <c r="JG39" s="257">
        <f t="shared" si="217"/>
        <v>25286.1</v>
      </c>
      <c r="JH39" s="257">
        <f t="shared" si="217"/>
        <v>21656.299009999999</v>
      </c>
      <c r="JI39" s="237">
        <f>IF(ISERROR(JH39/JG39*100),,JH39/JG39*100)</f>
        <v>85.645073815258186</v>
      </c>
      <c r="JJ39" s="257">
        <f t="shared" ref="JJ39:JL39" si="218">JJ31+JJ35+JJ37</f>
        <v>1300</v>
      </c>
      <c r="JK39" s="257">
        <f t="shared" si="218"/>
        <v>1300</v>
      </c>
      <c r="JL39" s="257">
        <f t="shared" si="218"/>
        <v>1299.99983</v>
      </c>
      <c r="JM39" s="237">
        <f>IF(ISERROR(JL39/JK39*100),,JL39/JK39*100)</f>
        <v>99.999986923076918</v>
      </c>
    </row>
    <row r="40" spans="1:273" ht="16.5" x14ac:dyDescent="0.25">
      <c r="A40" s="25"/>
      <c r="B40" s="59">
        <f>B39-'[3]Финансовая  помощь  (план)'!$B$44</f>
        <v>0</v>
      </c>
      <c r="C40" s="59">
        <f>C39-'[1]Исполнение  по  субсидии'!B44</f>
        <v>0</v>
      </c>
      <c r="D40" s="59">
        <f>D39-'[1]Исполнение  по  субсидии'!C44</f>
        <v>0</v>
      </c>
      <c r="E40" s="59" t="e">
        <f>E39-'[1]Исполнение  по  субсидии'!D44</f>
        <v>#REF!</v>
      </c>
      <c r="F40" s="59" t="e">
        <f>F39-'[1]Исполнение  по  субсидии'!E44</f>
        <v>#REF!</v>
      </c>
      <c r="G40" s="59" t="e">
        <f>G39-'[1]Исполнение  по  субсидии'!F44</f>
        <v>#REF!</v>
      </c>
      <c r="H40" s="59" t="e">
        <f>H39-'[1]Исполнение  по  субсидии'!G44</f>
        <v>#REF!</v>
      </c>
      <c r="I40" s="26"/>
      <c r="J40" s="26"/>
      <c r="K40" s="26"/>
      <c r="L40" s="26"/>
      <c r="M40" s="26"/>
      <c r="N40" s="26"/>
      <c r="O40" s="26"/>
      <c r="P40" s="26"/>
      <c r="Q40" s="26"/>
      <c r="R40" s="26"/>
      <c r="S40" s="26"/>
      <c r="T40" s="26"/>
      <c r="U40" s="26"/>
      <c r="V40" s="26"/>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FO40" s="25"/>
      <c r="FP40" s="25"/>
      <c r="FQ40" s="25"/>
      <c r="FR40" s="25"/>
      <c r="GI40" s="25"/>
      <c r="GJ40" s="25"/>
      <c r="GK40" s="25"/>
      <c r="GL40" s="25"/>
    </row>
    <row r="41" spans="1:273" x14ac:dyDescent="0.2">
      <c r="C41" s="271"/>
    </row>
    <row r="42" spans="1:273" x14ac:dyDescent="0.2">
      <c r="C42" s="271"/>
    </row>
  </sheetData>
  <mergeCells count="249">
    <mergeCell ref="AQ11:AS11"/>
    <mergeCell ref="AU11:AW11"/>
    <mergeCell ref="AY11:BA11"/>
    <mergeCell ref="BC11:BE11"/>
    <mergeCell ref="BG11:BI11"/>
    <mergeCell ref="BK11:BM11"/>
    <mergeCell ref="BO11:BQ11"/>
    <mergeCell ref="C11:I11"/>
    <mergeCell ref="K11:M11"/>
    <mergeCell ref="O11:Q11"/>
    <mergeCell ref="S11:U11"/>
    <mergeCell ref="W11:Y11"/>
    <mergeCell ref="AA11:AC11"/>
    <mergeCell ref="AE11:AG11"/>
    <mergeCell ref="AI11:AK11"/>
    <mergeCell ref="AM11:AO11"/>
    <mergeCell ref="AP12:AS12"/>
    <mergeCell ref="AT12:AW12"/>
    <mergeCell ref="AX12:BA12"/>
    <mergeCell ref="IL9:IO9"/>
    <mergeCell ref="HB9:HE9"/>
    <mergeCell ref="HF9:HI9"/>
    <mergeCell ref="HJ9:HM9"/>
    <mergeCell ref="HN9:HQ9"/>
    <mergeCell ref="HR9:HU9"/>
    <mergeCell ref="GH9:GK9"/>
    <mergeCell ref="GL9:GO9"/>
    <mergeCell ref="GP9:GS9"/>
    <mergeCell ref="HZ9:IC9"/>
    <mergeCell ref="ID9:IG9"/>
    <mergeCell ref="EX9:FA9"/>
    <mergeCell ref="FB9:FE9"/>
    <mergeCell ref="FF9:FI9"/>
    <mergeCell ref="FR9:FU9"/>
    <mergeCell ref="AP9:AS9"/>
    <mergeCell ref="AT9:AW9"/>
    <mergeCell ref="AX9:BA9"/>
    <mergeCell ref="BB9:BE9"/>
    <mergeCell ref="BR9:BU9"/>
    <mergeCell ref="BV9:BY9"/>
    <mergeCell ref="BB12:BE12"/>
    <mergeCell ref="BF12:BI12"/>
    <mergeCell ref="BJ12:BM12"/>
    <mergeCell ref="BN12:BQ12"/>
    <mergeCell ref="BR12:BU12"/>
    <mergeCell ref="BV12:BY12"/>
    <mergeCell ref="BZ12:CC12"/>
    <mergeCell ref="CD12:CG12"/>
    <mergeCell ref="CH12:CK12"/>
    <mergeCell ref="GX12:HA12"/>
    <mergeCell ref="HB12:HE12"/>
    <mergeCell ref="JJ8:JM8"/>
    <mergeCell ref="BN9:BQ9"/>
    <mergeCell ref="CX9:DA9"/>
    <mergeCell ref="ET9:EW9"/>
    <mergeCell ref="GT9:GW9"/>
    <mergeCell ref="GX9:HA9"/>
    <mergeCell ref="HV9:HY9"/>
    <mergeCell ref="IT9:IW9"/>
    <mergeCell ref="IX9:JA9"/>
    <mergeCell ref="JB9:JE9"/>
    <mergeCell ref="JF9:JI9"/>
    <mergeCell ref="ET8:EW8"/>
    <mergeCell ref="EX8:FE8"/>
    <mergeCell ref="CL12:CO12"/>
    <mergeCell ref="CP12:CS12"/>
    <mergeCell ref="HB8:HE8"/>
    <mergeCell ref="BZ9:CC9"/>
    <mergeCell ref="DB9:DE9"/>
    <mergeCell ref="DF9:DI9"/>
    <mergeCell ref="FV9:FY9"/>
    <mergeCell ref="GH8:GO8"/>
    <mergeCell ref="GP8:HA8"/>
    <mergeCell ref="HO11:HQ11"/>
    <mergeCell ref="HS11:HU11"/>
    <mergeCell ref="HW11:HY11"/>
    <mergeCell ref="IA11:IC11"/>
    <mergeCell ref="IE11:IG11"/>
    <mergeCell ref="II11:IK11"/>
    <mergeCell ref="JJ9:JM9"/>
    <mergeCell ref="FZ9:GC9"/>
    <mergeCell ref="GD9:GG9"/>
    <mergeCell ref="GU11:GW11"/>
    <mergeCell ref="GY11:HA11"/>
    <mergeCell ref="HC11:HE11"/>
    <mergeCell ref="HG11:HI11"/>
    <mergeCell ref="IM11:IO11"/>
    <mergeCell ref="IQ11:IS11"/>
    <mergeCell ref="IU11:IW11"/>
    <mergeCell ref="IY11:JA11"/>
    <mergeCell ref="JC11:JE11"/>
    <mergeCell ref="JG11:JI11"/>
    <mergeCell ref="JK11:JM11"/>
    <mergeCell ref="EX7:FE7"/>
    <mergeCell ref="FR7:GC7"/>
    <mergeCell ref="GP7:HA7"/>
    <mergeCell ref="HF7:HM7"/>
    <mergeCell ref="HN7:HU7"/>
    <mergeCell ref="HV7:HY7"/>
    <mergeCell ref="HZ7:IG7"/>
    <mergeCell ref="IH7:IK7"/>
    <mergeCell ref="IP9:IS9"/>
    <mergeCell ref="IH9:IK9"/>
    <mergeCell ref="HF8:HM8"/>
    <mergeCell ref="HN8:HU8"/>
    <mergeCell ref="IL7:IW7"/>
    <mergeCell ref="HZ8:IG8"/>
    <mergeCell ref="IH8:IK8"/>
    <mergeCell ref="IL8:IS8"/>
    <mergeCell ref="IT8:IW8"/>
    <mergeCell ref="FJ9:FM9"/>
    <mergeCell ref="FN9:FQ9"/>
    <mergeCell ref="J3:M3"/>
    <mergeCell ref="A6:A10"/>
    <mergeCell ref="B6:I9"/>
    <mergeCell ref="J6:Q6"/>
    <mergeCell ref="J7:Q7"/>
    <mergeCell ref="R7:AC7"/>
    <mergeCell ref="AD7:AO7"/>
    <mergeCell ref="BR7:BY7"/>
    <mergeCell ref="CX7:DI7"/>
    <mergeCell ref="AL9:AO9"/>
    <mergeCell ref="J9:M9"/>
    <mergeCell ref="N9:Q9"/>
    <mergeCell ref="R9:U9"/>
    <mergeCell ref="V9:Y9"/>
    <mergeCell ref="IX7:JI7"/>
    <mergeCell ref="J8:Q8"/>
    <mergeCell ref="R8:U8"/>
    <mergeCell ref="V8:AC8"/>
    <mergeCell ref="AD8:AK8"/>
    <mergeCell ref="AL8:AO8"/>
    <mergeCell ref="AP8:BA8"/>
    <mergeCell ref="BF8:BM8"/>
    <mergeCell ref="BN8:BQ8"/>
    <mergeCell ref="BR8:BY8"/>
    <mergeCell ref="CH8:CK8"/>
    <mergeCell ref="CL8:CO8"/>
    <mergeCell ref="CP8:CW8"/>
    <mergeCell ref="CX8:DI8"/>
    <mergeCell ref="DJ8:DM8"/>
    <mergeCell ref="DN8:DU8"/>
    <mergeCell ref="EA8:ES8"/>
    <mergeCell ref="FF8:FI8"/>
    <mergeCell ref="FJ8:FM8"/>
    <mergeCell ref="FN8:FQ8"/>
    <mergeCell ref="FR8:FY8"/>
    <mergeCell ref="FZ8:GC8"/>
    <mergeCell ref="GD8:GG8"/>
    <mergeCell ref="HV8:HY8"/>
    <mergeCell ref="IX8:JA8"/>
    <mergeCell ref="JB8:JI8"/>
    <mergeCell ref="Z9:AC9"/>
    <mergeCell ref="AD9:AG9"/>
    <mergeCell ref="AH9:AK9"/>
    <mergeCell ref="BF9:BI9"/>
    <mergeCell ref="BJ9:BM9"/>
    <mergeCell ref="CD9:CG9"/>
    <mergeCell ref="CH9:CK9"/>
    <mergeCell ref="CL9:CO9"/>
    <mergeCell ref="CP9:CS9"/>
    <mergeCell ref="CT9:CW9"/>
    <mergeCell ref="DJ9:DM9"/>
    <mergeCell ref="DN9:DQ9"/>
    <mergeCell ref="DR9:DU9"/>
    <mergeCell ref="DV9:DY9"/>
    <mergeCell ref="DZ9:EC9"/>
    <mergeCell ref="ED9:EG9"/>
    <mergeCell ref="EH9:EK9"/>
    <mergeCell ref="EL9:EO9"/>
    <mergeCell ref="EP9:ES9"/>
    <mergeCell ref="BS11:BU11"/>
    <mergeCell ref="BW11:BY11"/>
    <mergeCell ref="CA11:CC11"/>
    <mergeCell ref="CI11:CK11"/>
    <mergeCell ref="CM11:CO11"/>
    <mergeCell ref="CQ11:CS11"/>
    <mergeCell ref="CU11:CW11"/>
    <mergeCell ref="CY11:DA11"/>
    <mergeCell ref="DC11:DE11"/>
    <mergeCell ref="DG11:DI11"/>
    <mergeCell ref="DK11:DM11"/>
    <mergeCell ref="DO11:DQ11"/>
    <mergeCell ref="DS11:DU11"/>
    <mergeCell ref="DW11:DY11"/>
    <mergeCell ref="EA11:EC11"/>
    <mergeCell ref="EE11:EG11"/>
    <mergeCell ref="EI11:EK11"/>
    <mergeCell ref="EM11:EO11"/>
    <mergeCell ref="EQ11:ES11"/>
    <mergeCell ref="EU11:EW11"/>
    <mergeCell ref="EY11:FA11"/>
    <mergeCell ref="FC11:FE11"/>
    <mergeCell ref="FG11:FI11"/>
    <mergeCell ref="FK11:FM11"/>
    <mergeCell ref="FO11:FQ11"/>
    <mergeCell ref="FW11:FY11"/>
    <mergeCell ref="GQ11:GS11"/>
    <mergeCell ref="B12:I12"/>
    <mergeCell ref="J12:M12"/>
    <mergeCell ref="N12:Q12"/>
    <mergeCell ref="R12:U12"/>
    <mergeCell ref="V12:Y12"/>
    <mergeCell ref="Z12:AC12"/>
    <mergeCell ref="AD12:AG12"/>
    <mergeCell ref="AH12:AK12"/>
    <mergeCell ref="AL12:AO12"/>
    <mergeCell ref="CT12:CW12"/>
    <mergeCell ref="CX12:DA12"/>
    <mergeCell ref="DB12:DE12"/>
    <mergeCell ref="DF12:DI12"/>
    <mergeCell ref="DJ12:DM12"/>
    <mergeCell ref="DN12:DQ12"/>
    <mergeCell ref="DR12:DU12"/>
    <mergeCell ref="DV12:DY12"/>
    <mergeCell ref="DZ12:EC12"/>
    <mergeCell ref="ED12:EG12"/>
    <mergeCell ref="EH12:EK12"/>
    <mergeCell ref="EL12:EO12"/>
    <mergeCell ref="EP12:ES12"/>
    <mergeCell ref="ET12:EW12"/>
    <mergeCell ref="EX12:FA12"/>
    <mergeCell ref="FB12:FE12"/>
    <mergeCell ref="FF12:FI12"/>
    <mergeCell ref="FJ12:FM12"/>
    <mergeCell ref="FN12:FQ12"/>
    <mergeCell ref="FR12:FU12"/>
    <mergeCell ref="FV12:FY12"/>
    <mergeCell ref="FZ12:GC12"/>
    <mergeCell ref="GD12:GG12"/>
    <mergeCell ref="GH12:GK12"/>
    <mergeCell ref="GL12:GO12"/>
    <mergeCell ref="GP12:GS12"/>
    <mergeCell ref="GT12:GW12"/>
    <mergeCell ref="IP12:IS12"/>
    <mergeCell ref="IT12:IW12"/>
    <mergeCell ref="IX12:JA12"/>
    <mergeCell ref="JB12:JE12"/>
    <mergeCell ref="JF12:JI12"/>
    <mergeCell ref="JJ12:JM12"/>
    <mergeCell ref="HF12:HI12"/>
    <mergeCell ref="HJ12:HM12"/>
    <mergeCell ref="HN12:HQ12"/>
    <mergeCell ref="HR12:HU12"/>
    <mergeCell ref="HV12:HY12"/>
    <mergeCell ref="HZ12:IC12"/>
    <mergeCell ref="IE12:IG12"/>
    <mergeCell ref="IH12:IK12"/>
    <mergeCell ref="IL12:IO12"/>
  </mergeCells>
  <pageMargins left="0.78740157480314965" right="0.39370078740157483" top="0.59055118110236227" bottom="0.59055118110236227" header="0.51181102362204722" footer="0.51181102362204722"/>
  <pageSetup paperSize="8" scale="50" fitToWidth="30" orientation="landscape" horizontalDpi="300" verticalDpi="300" r:id="rId1"/>
  <headerFooter alignWithMargins="0"/>
  <colBreaks count="23" manualBreakCount="23">
    <brk id="17" max="39" man="1"/>
    <brk id="29" max="39" man="1"/>
    <brk id="41" max="39" man="1"/>
    <brk id="53" max="39" man="1"/>
    <brk id="65" max="39" man="1"/>
    <brk id="77" max="39" man="1"/>
    <brk id="89" max="39" man="1"/>
    <brk id="101" max="39" man="1"/>
    <brk id="113" max="39" man="1"/>
    <brk id="125" max="39" man="1"/>
    <brk id="137" max="39" man="1"/>
    <brk id="149" max="39" man="1"/>
    <brk id="161" max="39" man="1"/>
    <brk id="173" max="39" man="1"/>
    <brk id="185" max="39" man="1"/>
    <brk id="197" max="39" man="1"/>
    <brk id="209" max="39" man="1"/>
    <brk id="221" max="39" man="1"/>
    <brk id="233" max="39" man="1"/>
    <brk id="245" max="39" man="1"/>
    <brk id="257" max="39" man="1"/>
    <brk id="269" max="39" man="1"/>
    <brk id="273"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E42"/>
  <sheetViews>
    <sheetView topLeftCell="A9" zoomScale="84" zoomScaleNormal="84" zoomScaleSheetLayoutView="50" workbookViewId="0">
      <selection activeCell="C11" sqref="C11"/>
    </sheetView>
  </sheetViews>
  <sheetFormatPr defaultColWidth="8.7109375" defaultRowHeight="12.75" x14ac:dyDescent="0.2"/>
  <cols>
    <col min="1" max="1" width="34.7109375" style="55" customWidth="1"/>
    <col min="2" max="2" width="23.85546875" style="55" customWidth="1"/>
    <col min="3" max="3" width="22" style="55" customWidth="1"/>
    <col min="4" max="4" width="20.5703125" style="55" hidden="1" customWidth="1"/>
    <col min="5" max="5" width="17.42578125" style="55" hidden="1" customWidth="1"/>
    <col min="6" max="6" width="21.28515625" style="55" hidden="1" customWidth="1"/>
    <col min="7" max="7" width="17.42578125" style="55" hidden="1" customWidth="1"/>
    <col min="8" max="8" width="20.7109375" style="55" bestFit="1" customWidth="1"/>
    <col min="9" max="9" width="15.5703125" style="55" customWidth="1"/>
    <col min="10" max="10" width="20.28515625" style="55" customWidth="1"/>
    <col min="11" max="11" width="17.28515625" style="55" customWidth="1"/>
    <col min="12" max="13" width="16.42578125" style="55" customWidth="1"/>
    <col min="14" max="14" width="20.7109375" style="55" customWidth="1"/>
    <col min="15" max="15" width="16" style="55" customWidth="1"/>
    <col min="16" max="16" width="18.42578125" style="55" customWidth="1"/>
    <col min="17" max="17" width="17.28515625" style="55" customWidth="1"/>
    <col min="18" max="18" width="19.7109375" style="55" customWidth="1"/>
    <col min="19" max="21" width="17.28515625" style="55" customWidth="1"/>
    <col min="22" max="22" width="20.28515625" style="55" customWidth="1"/>
    <col min="23" max="25" width="16.42578125" style="55" customWidth="1"/>
    <col min="26" max="26" width="20.42578125" style="55" customWidth="1"/>
    <col min="27" max="29" width="16" style="55" customWidth="1"/>
    <col min="30" max="30" width="19.28515625" style="55" customWidth="1"/>
    <col min="31" max="33" width="16" style="55" customWidth="1"/>
    <col min="34" max="34" width="18.28515625" style="55" customWidth="1"/>
    <col min="35" max="35" width="17.28515625" style="55" customWidth="1"/>
    <col min="36" max="36" width="16.42578125" style="55" customWidth="1"/>
    <col min="37" max="37" width="17.28515625" style="55" customWidth="1"/>
    <col min="38" max="38" width="21" style="55" customWidth="1"/>
    <col min="39" max="40" width="18.28515625" style="55" bestFit="1" customWidth="1"/>
    <col min="41" max="41" width="15.7109375" style="55" customWidth="1"/>
    <col min="42" max="42" width="19.7109375" style="55" customWidth="1"/>
    <col min="43" max="45" width="15.7109375" style="55" customWidth="1"/>
    <col min="46" max="46" width="18.28515625" style="55" customWidth="1"/>
    <col min="47" max="48" width="18.28515625" style="55" bestFit="1" customWidth="1"/>
    <col min="49" max="49" width="15.7109375" style="55" customWidth="1"/>
    <col min="50" max="50" width="18.7109375" style="55" customWidth="1"/>
    <col min="51" max="51" width="17.42578125" style="55" bestFit="1" customWidth="1"/>
    <col min="52" max="52" width="18.28515625" style="55" bestFit="1" customWidth="1"/>
    <col min="53" max="54" width="18.42578125" style="55" customWidth="1"/>
    <col min="55" max="55" width="18.28515625" style="55" bestFit="1" customWidth="1"/>
    <col min="56" max="57" width="16.5703125" style="55" customWidth="1"/>
    <col min="58" max="58" width="20" style="55" customWidth="1"/>
    <col min="59" max="59" width="17" style="55" customWidth="1"/>
    <col min="60" max="61" width="15.7109375" style="55" customWidth="1"/>
    <col min="62" max="62" width="19.7109375" style="55" customWidth="1"/>
    <col min="63" max="63" width="22.28515625" style="55" bestFit="1" customWidth="1"/>
    <col min="64" max="64" width="20.7109375" style="55" bestFit="1" customWidth="1"/>
    <col min="65" max="65" width="16.42578125" style="55" customWidth="1"/>
    <col min="66" max="66" width="19.7109375" style="55" customWidth="1"/>
    <col min="67" max="67" width="20.7109375" style="55" bestFit="1" customWidth="1"/>
    <col min="68" max="68" width="18.28515625" style="55" customWidth="1"/>
    <col min="69" max="69" width="16" style="55" customWidth="1"/>
    <col min="70" max="70" width="18.28515625" style="55" customWidth="1"/>
    <col min="71" max="72" width="20.7109375" style="55" bestFit="1" customWidth="1"/>
    <col min="73" max="73" width="16" style="55" customWidth="1"/>
    <col min="74" max="74" width="21.28515625" style="55" customWidth="1"/>
    <col min="75" max="75" width="17.42578125" style="55" customWidth="1"/>
    <col min="76" max="76" width="16.28515625" style="55" customWidth="1"/>
    <col min="77" max="77" width="17.7109375" style="55" customWidth="1"/>
    <col min="78" max="78" width="20.5703125" style="55" customWidth="1"/>
    <col min="79" max="79" width="17.28515625" style="55" customWidth="1"/>
    <col min="80" max="80" width="16.42578125" style="55" customWidth="1"/>
    <col min="81" max="81" width="17.28515625" style="55" customWidth="1"/>
    <col min="82" max="82" width="19.7109375" style="55" customWidth="1"/>
    <col min="83" max="85" width="17.7109375" style="55" customWidth="1"/>
    <col min="86" max="86" width="21.7109375" style="55" customWidth="1"/>
    <col min="87" max="89" width="17.42578125" style="55" customWidth="1"/>
    <col min="90" max="90" width="20.5703125" style="55" customWidth="1"/>
    <col min="91" max="91" width="16.28515625" style="55" customWidth="1"/>
    <col min="92" max="92" width="16.7109375" style="55" customWidth="1"/>
    <col min="93" max="93" width="16" style="55" customWidth="1"/>
    <col min="94" max="94" width="18.5703125" style="55" customWidth="1"/>
    <col min="95" max="95" width="15.7109375" style="55" customWidth="1"/>
    <col min="96" max="96" width="17" style="55" customWidth="1"/>
    <col min="97" max="97" width="17.42578125" style="55" customWidth="1"/>
    <col min="98" max="98" width="20.5703125" style="55" customWidth="1"/>
    <col min="99" max="101" width="17.42578125" style="55" customWidth="1"/>
    <col min="102" max="102" width="20.42578125" style="55" customWidth="1"/>
    <col min="103" max="103" width="19.7109375" style="55" customWidth="1"/>
    <col min="104" max="105" width="16.5703125" style="55" customWidth="1"/>
    <col min="106" max="106" width="20.28515625" style="55" customWidth="1"/>
    <col min="107" max="109" width="16" style="55" customWidth="1"/>
    <col min="110" max="110" width="20.28515625" style="55" customWidth="1"/>
    <col min="111" max="113" width="16" style="55" customWidth="1"/>
    <col min="114" max="114" width="21.28515625" style="55" customWidth="1"/>
    <col min="115" max="117" width="16" style="55" customWidth="1"/>
    <col min="118" max="123" width="16.42578125" style="55" customWidth="1"/>
    <col min="124" max="124" width="19.42578125" style="55" customWidth="1"/>
    <col min="125" max="125" width="16.7109375" style="55" customWidth="1"/>
    <col min="126" max="129" width="16" style="55" customWidth="1"/>
    <col min="130" max="135" width="17.42578125" style="55" customWidth="1"/>
    <col min="136" max="141" width="16" style="55" customWidth="1"/>
    <col min="142" max="143" width="17.42578125" style="55" customWidth="1"/>
    <col min="144" max="144" width="16" style="55" customWidth="1"/>
    <col min="145" max="147" width="15.5703125" style="55" customWidth="1"/>
    <col min="148" max="148" width="17.5703125" style="55" customWidth="1"/>
    <col min="149" max="149" width="16" style="55" customWidth="1"/>
    <col min="150" max="150" width="16.5703125" style="55" customWidth="1"/>
    <col min="151" max="151" width="17.42578125" style="55" customWidth="1"/>
    <col min="152" max="152" width="18" style="55" customWidth="1"/>
    <col min="153" max="153" width="15.5703125" style="55" customWidth="1"/>
    <col min="154" max="162" width="15.42578125" style="55" customWidth="1"/>
    <col min="163" max="163" width="14.42578125" style="55" customWidth="1"/>
    <col min="164" max="164" width="14.5703125" style="55" customWidth="1"/>
    <col min="165" max="165" width="15.5703125" style="55" customWidth="1"/>
    <col min="166" max="16384" width="8.7109375" style="55"/>
  </cols>
  <sheetData>
    <row r="1" spans="1:135" ht="15" x14ac:dyDescent="0.25">
      <c r="A1" s="1"/>
      <c r="B1" s="1"/>
      <c r="C1" s="1"/>
      <c r="D1" s="1"/>
      <c r="E1" s="1"/>
      <c r="F1" s="1"/>
      <c r="G1" s="1"/>
      <c r="H1" s="1"/>
      <c r="I1" s="1"/>
      <c r="J1" s="1"/>
    </row>
    <row r="2" spans="1:135" ht="18" x14ac:dyDescent="0.25">
      <c r="H2" s="6" t="s">
        <v>306</v>
      </c>
      <c r="P2" s="2"/>
      <c r="Q2" s="2"/>
      <c r="R2" s="2"/>
      <c r="S2" s="2"/>
      <c r="T2" s="2"/>
      <c r="U2" s="2"/>
      <c r="V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G2" s="2"/>
      <c r="BH2" s="2"/>
      <c r="BI2" s="2"/>
      <c r="BJ2" s="2"/>
      <c r="BW2" s="2"/>
      <c r="BX2" s="2"/>
      <c r="BY2" s="2"/>
      <c r="BZ2" s="2"/>
      <c r="CA2" s="2"/>
      <c r="CB2" s="2"/>
      <c r="CC2" s="2"/>
      <c r="CD2" s="2"/>
      <c r="CE2" s="2"/>
      <c r="CF2" s="2"/>
      <c r="CG2" s="2"/>
      <c r="CH2" s="2"/>
      <c r="CM2" s="2"/>
      <c r="CN2" s="2"/>
      <c r="CO2" s="2"/>
      <c r="CP2" s="2"/>
      <c r="DC2" s="2"/>
      <c r="DD2" s="2"/>
      <c r="DE2" s="2"/>
      <c r="DF2" s="2"/>
      <c r="DG2" s="2"/>
      <c r="DH2" s="2"/>
      <c r="DI2" s="2"/>
      <c r="DJ2" s="2"/>
      <c r="DK2" s="2"/>
      <c r="DL2" s="2"/>
      <c r="DM2" s="2"/>
    </row>
    <row r="3" spans="1:135" ht="18" x14ac:dyDescent="0.25">
      <c r="I3" s="56" t="str">
        <f>'[1]Годовые  поправки  по МБТ_всего'!A3</f>
        <v>ПО  СОСТОЯНИЮ  НА  1  ЯНВАРЯ  2025  ГОДА</v>
      </c>
      <c r="R3" s="56"/>
      <c r="S3" s="56"/>
      <c r="T3" s="56"/>
      <c r="U3" s="56"/>
      <c r="V3" s="56"/>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G3" s="2"/>
      <c r="BH3" s="2"/>
      <c r="BI3" s="2"/>
      <c r="BJ3" s="2"/>
      <c r="BW3" s="2"/>
      <c r="BX3" s="2"/>
      <c r="BY3" s="2"/>
      <c r="BZ3" s="2"/>
      <c r="CA3" s="2"/>
      <c r="CB3" s="2"/>
      <c r="CC3" s="2"/>
      <c r="CD3" s="2"/>
      <c r="CE3" s="2"/>
      <c r="CF3" s="2"/>
      <c r="CG3" s="2"/>
      <c r="CH3" s="2"/>
      <c r="CI3" s="26"/>
      <c r="CJ3" s="26"/>
      <c r="CK3" s="26"/>
      <c r="CL3" s="26"/>
      <c r="CM3" s="2"/>
      <c r="CN3" s="2"/>
      <c r="CO3" s="2"/>
      <c r="CP3" s="2"/>
      <c r="DC3" s="2"/>
      <c r="DD3" s="2"/>
      <c r="DE3" s="2"/>
      <c r="DF3" s="2"/>
      <c r="DG3" s="2"/>
      <c r="DH3" s="2"/>
      <c r="DI3" s="2"/>
      <c r="DJ3" s="2"/>
      <c r="DK3" s="2"/>
      <c r="DL3" s="2"/>
      <c r="DM3" s="2"/>
    </row>
    <row r="4" spans="1:135" ht="18" x14ac:dyDescent="0.25">
      <c r="O4" s="2"/>
      <c r="P4" s="2"/>
      <c r="Q4" s="2"/>
      <c r="R4" s="2"/>
      <c r="S4" s="2"/>
      <c r="T4" s="2"/>
      <c r="U4" s="2"/>
      <c r="V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G4" s="2"/>
      <c r="BH4" s="2"/>
      <c r="BI4" s="2"/>
      <c r="BJ4" s="2"/>
      <c r="BW4" s="2"/>
      <c r="BX4" s="2"/>
      <c r="BY4" s="2"/>
      <c r="BZ4" s="2"/>
      <c r="CA4" s="2"/>
      <c r="CB4" s="2"/>
      <c r="CC4" s="2"/>
      <c r="CD4" s="2"/>
      <c r="CE4" s="2"/>
      <c r="CF4" s="2"/>
      <c r="CG4" s="2"/>
      <c r="CH4" s="2"/>
      <c r="CM4" s="2"/>
      <c r="CN4" s="2"/>
      <c r="CO4" s="2"/>
      <c r="CP4" s="2"/>
      <c r="DC4" s="2"/>
      <c r="DD4" s="2"/>
      <c r="DE4" s="2"/>
      <c r="DF4" s="2"/>
      <c r="DG4" s="2"/>
      <c r="DH4" s="2"/>
      <c r="DI4" s="2"/>
      <c r="DJ4" s="2"/>
      <c r="DK4" s="2"/>
      <c r="DL4" s="2"/>
      <c r="DM4" s="2"/>
    </row>
    <row r="5" spans="1:135" s="27" customFormat="1" ht="16.5" thickBot="1" x14ac:dyDescent="0.3">
      <c r="O5" s="5"/>
      <c r="P5" s="28" t="s">
        <v>0</v>
      </c>
      <c r="Q5" s="5"/>
      <c r="R5" s="5"/>
      <c r="S5" s="5"/>
      <c r="U5" s="5"/>
      <c r="V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G5" s="5"/>
      <c r="BH5" s="5"/>
      <c r="BI5" s="5"/>
      <c r="BJ5" s="5"/>
      <c r="BW5" s="5"/>
      <c r="BX5" s="5"/>
      <c r="BY5" s="5"/>
      <c r="BZ5" s="5"/>
      <c r="CB5" s="5"/>
      <c r="CC5" s="5"/>
      <c r="CD5" s="5"/>
      <c r="CE5" s="5"/>
      <c r="CF5" s="5"/>
      <c r="CG5" s="5"/>
      <c r="CH5" s="5"/>
      <c r="CI5" s="294"/>
      <c r="CJ5" s="294"/>
      <c r="CK5" s="294"/>
      <c r="CL5" s="294"/>
      <c r="CM5" s="5"/>
      <c r="CO5" s="5"/>
      <c r="CP5" s="5"/>
      <c r="CQ5" s="294"/>
      <c r="CR5" s="294"/>
      <c r="CS5" s="294"/>
      <c r="CT5" s="294"/>
      <c r="CU5" s="294"/>
      <c r="CV5" s="294"/>
      <c r="CW5" s="294"/>
      <c r="CX5" s="294"/>
      <c r="DC5" s="5"/>
      <c r="DD5" s="5"/>
      <c r="DE5" s="5"/>
      <c r="DF5" s="5"/>
      <c r="DG5" s="5"/>
      <c r="DI5" s="5"/>
      <c r="DJ5" s="5"/>
      <c r="DK5" s="5"/>
      <c r="DL5" s="5"/>
      <c r="DM5" s="5"/>
      <c r="DZ5" s="294"/>
      <c r="EA5" s="294"/>
      <c r="EB5" s="294"/>
      <c r="EC5" s="294"/>
      <c r="ED5" s="294"/>
      <c r="EE5" s="294"/>
    </row>
    <row r="6" spans="1:135" s="27" customFormat="1" ht="18.75" customHeight="1" thickBot="1" x14ac:dyDescent="0.3">
      <c r="A6" s="477" t="s">
        <v>1</v>
      </c>
      <c r="B6" s="467" t="s">
        <v>2</v>
      </c>
      <c r="C6" s="468"/>
      <c r="D6" s="468"/>
      <c r="E6" s="468"/>
      <c r="F6" s="468"/>
      <c r="G6" s="468"/>
      <c r="H6" s="468"/>
      <c r="I6" s="469"/>
      <c r="J6" s="483" t="s">
        <v>3</v>
      </c>
      <c r="K6" s="484"/>
      <c r="L6" s="484"/>
      <c r="M6" s="484"/>
      <c r="N6" s="484"/>
      <c r="O6" s="484"/>
      <c r="P6" s="484"/>
      <c r="Q6" s="484"/>
      <c r="R6" s="484"/>
      <c r="S6" s="484"/>
      <c r="T6" s="484"/>
      <c r="U6" s="484"/>
      <c r="V6" s="484"/>
      <c r="W6" s="484"/>
      <c r="X6" s="484"/>
      <c r="Y6" s="484"/>
      <c r="Z6" s="484"/>
      <c r="AA6" s="484"/>
      <c r="AB6" s="484"/>
      <c r="AC6" s="484"/>
      <c r="AD6" s="295"/>
      <c r="AE6" s="295"/>
      <c r="AF6" s="295"/>
      <c r="AG6" s="295"/>
      <c r="AH6" s="295"/>
      <c r="AI6" s="29"/>
      <c r="AJ6" s="29"/>
      <c r="AK6" s="29"/>
      <c r="AL6" s="29"/>
      <c r="AM6" s="295"/>
      <c r="AN6" s="295"/>
      <c r="AO6" s="295"/>
      <c r="AP6" s="295"/>
      <c r="AQ6" s="295"/>
      <c r="AR6" s="295"/>
      <c r="AS6" s="295"/>
      <c r="AT6" s="295"/>
      <c r="AU6" s="295"/>
      <c r="AV6" s="295"/>
      <c r="AW6" s="295"/>
      <c r="AX6" s="295"/>
      <c r="AY6" s="29"/>
      <c r="AZ6" s="29"/>
      <c r="BA6" s="29"/>
      <c r="BB6" s="29"/>
      <c r="BC6" s="161"/>
      <c r="BD6" s="161"/>
      <c r="BE6" s="161"/>
      <c r="BF6" s="161"/>
      <c r="BG6" s="29"/>
      <c r="BH6" s="29"/>
      <c r="BI6" s="29"/>
      <c r="BJ6" s="29"/>
      <c r="BK6" s="295"/>
      <c r="BL6" s="295"/>
      <c r="BM6" s="295"/>
      <c r="BN6" s="295"/>
      <c r="BO6" s="161"/>
      <c r="BP6" s="161"/>
      <c r="BQ6" s="161"/>
      <c r="BR6" s="161"/>
      <c r="BS6" s="161"/>
      <c r="BT6" s="161"/>
      <c r="BU6" s="161"/>
      <c r="BV6" s="161"/>
      <c r="BW6" s="161"/>
      <c r="BX6" s="161"/>
      <c r="BY6" s="161"/>
      <c r="BZ6" s="161"/>
      <c r="CA6" s="296"/>
      <c r="CB6" s="30"/>
      <c r="CC6" s="296"/>
      <c r="CD6" s="296"/>
      <c r="CE6" s="295"/>
      <c r="CF6" s="295"/>
      <c r="CG6" s="295"/>
      <c r="CH6" s="295"/>
      <c r="CI6" s="161"/>
      <c r="CJ6" s="161"/>
      <c r="CK6" s="161"/>
      <c r="CL6" s="161"/>
      <c r="CM6" s="161"/>
      <c r="CN6" s="161"/>
      <c r="CO6" s="161"/>
      <c r="CP6" s="161"/>
      <c r="CQ6" s="161"/>
      <c r="CR6" s="161"/>
      <c r="CS6" s="161"/>
      <c r="CT6" s="161"/>
      <c r="CU6" s="161"/>
      <c r="CV6" s="161"/>
      <c r="CW6" s="161"/>
      <c r="CX6" s="161"/>
      <c r="CY6" s="161"/>
      <c r="CZ6" s="161"/>
      <c r="DA6" s="161"/>
      <c r="DB6" s="161"/>
      <c r="DC6" s="296"/>
      <c r="DD6" s="296"/>
      <c r="DE6" s="296"/>
      <c r="DF6" s="296"/>
      <c r="DG6" s="296"/>
      <c r="DH6" s="296"/>
      <c r="DI6" s="296"/>
      <c r="DJ6" s="296"/>
      <c r="DK6" s="161"/>
      <c r="DL6" s="161"/>
      <c r="DM6" s="31"/>
    </row>
    <row r="7" spans="1:135" s="32" customFormat="1" ht="93" customHeight="1" thickBot="1" x14ac:dyDescent="0.25">
      <c r="A7" s="478"/>
      <c r="B7" s="480"/>
      <c r="C7" s="481"/>
      <c r="D7" s="481"/>
      <c r="E7" s="481"/>
      <c r="F7" s="481"/>
      <c r="G7" s="481"/>
      <c r="H7" s="481"/>
      <c r="I7" s="482"/>
      <c r="J7" s="465" t="s">
        <v>156</v>
      </c>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6"/>
      <c r="AO7" s="466"/>
      <c r="AP7" s="272"/>
      <c r="AQ7" s="272"/>
      <c r="AR7" s="272"/>
      <c r="AS7" s="272"/>
      <c r="AT7" s="272"/>
      <c r="AU7" s="272"/>
      <c r="AV7" s="272"/>
      <c r="AW7" s="272"/>
      <c r="AX7" s="272"/>
      <c r="AY7" s="272"/>
      <c r="AZ7" s="272"/>
      <c r="BA7" s="272"/>
      <c r="BB7" s="272"/>
      <c r="BC7" s="272"/>
      <c r="BD7" s="272"/>
      <c r="BE7" s="272"/>
      <c r="BF7" s="272"/>
      <c r="BG7" s="272"/>
      <c r="BH7" s="272"/>
      <c r="BI7" s="273"/>
      <c r="BJ7" s="465" t="s">
        <v>307</v>
      </c>
      <c r="BK7" s="466"/>
      <c r="BL7" s="466"/>
      <c r="BM7" s="466"/>
      <c r="BN7" s="272"/>
      <c r="BO7" s="272"/>
      <c r="BP7" s="272"/>
      <c r="BQ7" s="272"/>
      <c r="BR7" s="272"/>
      <c r="BS7" s="272"/>
      <c r="BT7" s="272"/>
      <c r="BU7" s="272"/>
      <c r="BV7" s="272"/>
      <c r="BW7" s="272"/>
      <c r="BX7" s="272"/>
      <c r="BY7" s="273"/>
      <c r="BZ7" s="465" t="s">
        <v>159</v>
      </c>
      <c r="CA7" s="466"/>
      <c r="CB7" s="466"/>
      <c r="CC7" s="466"/>
      <c r="CD7" s="466"/>
      <c r="CE7" s="466"/>
      <c r="CF7" s="466"/>
      <c r="CG7" s="476"/>
      <c r="CH7" s="473" t="s">
        <v>163</v>
      </c>
      <c r="CI7" s="474"/>
      <c r="CJ7" s="474"/>
      <c r="CK7" s="474"/>
      <c r="CL7" s="466" t="s">
        <v>308</v>
      </c>
      <c r="CM7" s="466"/>
      <c r="CN7" s="466"/>
      <c r="CO7" s="476"/>
      <c r="CP7" s="473" t="s">
        <v>168</v>
      </c>
      <c r="CQ7" s="474"/>
      <c r="CR7" s="474"/>
      <c r="CS7" s="474"/>
      <c r="CT7" s="474"/>
      <c r="CU7" s="474"/>
      <c r="CV7" s="474"/>
      <c r="CW7" s="475"/>
      <c r="CX7" s="465" t="s">
        <v>309</v>
      </c>
      <c r="CY7" s="466"/>
      <c r="CZ7" s="466"/>
      <c r="DA7" s="476"/>
      <c r="DB7" s="465" t="s">
        <v>67</v>
      </c>
      <c r="DC7" s="466"/>
      <c r="DD7" s="466"/>
      <c r="DE7" s="466"/>
      <c r="DF7" s="466"/>
      <c r="DG7" s="466"/>
      <c r="DH7" s="466"/>
      <c r="DI7" s="466"/>
      <c r="DJ7" s="272"/>
      <c r="DK7" s="272"/>
      <c r="DL7" s="272"/>
      <c r="DM7" s="273"/>
    </row>
    <row r="8" spans="1:135" s="32" customFormat="1" ht="50.65" customHeight="1" thickBot="1" x14ac:dyDescent="0.25">
      <c r="A8" s="478"/>
      <c r="B8" s="480"/>
      <c r="C8" s="481"/>
      <c r="D8" s="481"/>
      <c r="E8" s="481"/>
      <c r="F8" s="481"/>
      <c r="G8" s="481"/>
      <c r="H8" s="481"/>
      <c r="I8" s="482"/>
      <c r="J8" s="465" t="s">
        <v>310</v>
      </c>
      <c r="K8" s="466"/>
      <c r="L8" s="466"/>
      <c r="M8" s="466"/>
      <c r="N8" s="466"/>
      <c r="O8" s="466"/>
      <c r="P8" s="466"/>
      <c r="Q8" s="466"/>
      <c r="R8" s="466"/>
      <c r="S8" s="466"/>
      <c r="T8" s="466"/>
      <c r="U8" s="466"/>
      <c r="V8" s="466"/>
      <c r="W8" s="466"/>
      <c r="X8" s="466"/>
      <c r="Y8" s="466"/>
      <c r="Z8" s="466"/>
      <c r="AA8" s="466"/>
      <c r="AB8" s="466"/>
      <c r="AC8" s="466"/>
      <c r="AD8" s="272"/>
      <c r="AE8" s="272"/>
      <c r="AF8" s="272"/>
      <c r="AG8" s="273"/>
      <c r="AH8" s="465" t="s">
        <v>311</v>
      </c>
      <c r="AI8" s="466"/>
      <c r="AJ8" s="466"/>
      <c r="AK8" s="466"/>
      <c r="AL8" s="466"/>
      <c r="AM8" s="466"/>
      <c r="AN8" s="466"/>
      <c r="AO8" s="466"/>
      <c r="AP8" s="50"/>
      <c r="AQ8" s="50"/>
      <c r="AR8" s="50"/>
      <c r="AS8" s="50"/>
      <c r="AT8" s="50"/>
      <c r="AU8" s="50"/>
      <c r="AV8" s="50"/>
      <c r="AW8" s="50"/>
      <c r="AX8" s="50"/>
      <c r="AY8" s="50"/>
      <c r="AZ8" s="50"/>
      <c r="BA8" s="50"/>
      <c r="BB8" s="50"/>
      <c r="BC8" s="50"/>
      <c r="BD8" s="50"/>
      <c r="BE8" s="51"/>
      <c r="BF8" s="465" t="s">
        <v>312</v>
      </c>
      <c r="BG8" s="466"/>
      <c r="BH8" s="466"/>
      <c r="BI8" s="476"/>
      <c r="BJ8" s="465" t="s">
        <v>177</v>
      </c>
      <c r="BK8" s="466"/>
      <c r="BL8" s="466"/>
      <c r="BM8" s="466"/>
      <c r="BN8" s="50"/>
      <c r="BO8" s="50"/>
      <c r="BP8" s="50"/>
      <c r="BQ8" s="50"/>
      <c r="BR8" s="50"/>
      <c r="BS8" s="50"/>
      <c r="BT8" s="50"/>
      <c r="BU8" s="50"/>
      <c r="BV8" s="50"/>
      <c r="BW8" s="50"/>
      <c r="BX8" s="50"/>
      <c r="BY8" s="51"/>
      <c r="BZ8" s="465" t="s">
        <v>313</v>
      </c>
      <c r="CA8" s="466"/>
      <c r="CB8" s="466"/>
      <c r="CC8" s="466"/>
      <c r="CD8" s="466"/>
      <c r="CE8" s="466"/>
      <c r="CF8" s="466"/>
      <c r="CG8" s="476"/>
      <c r="CH8" s="465" t="s">
        <v>314</v>
      </c>
      <c r="CI8" s="466"/>
      <c r="CJ8" s="466"/>
      <c r="CK8" s="476"/>
      <c r="CL8" s="465" t="s">
        <v>315</v>
      </c>
      <c r="CM8" s="466"/>
      <c r="CN8" s="466"/>
      <c r="CO8" s="476"/>
      <c r="CP8" s="465" t="s">
        <v>316</v>
      </c>
      <c r="CQ8" s="466"/>
      <c r="CR8" s="466"/>
      <c r="CS8" s="466"/>
      <c r="CT8" s="466"/>
      <c r="CU8" s="466"/>
      <c r="CV8" s="466"/>
      <c r="CW8" s="476"/>
      <c r="CX8" s="465" t="s">
        <v>317</v>
      </c>
      <c r="CY8" s="466"/>
      <c r="CZ8" s="466"/>
      <c r="DA8" s="476"/>
      <c r="DB8" s="465" t="s">
        <v>68</v>
      </c>
      <c r="DC8" s="466"/>
      <c r="DD8" s="466"/>
      <c r="DE8" s="466"/>
      <c r="DF8" s="466"/>
      <c r="DG8" s="466"/>
      <c r="DH8" s="466"/>
      <c r="DI8" s="466"/>
      <c r="DJ8" s="50"/>
      <c r="DK8" s="50"/>
      <c r="DL8" s="50"/>
      <c r="DM8" s="51"/>
    </row>
    <row r="9" spans="1:135" s="4" customFormat="1" ht="102" customHeight="1" thickBot="1" x14ac:dyDescent="0.25">
      <c r="A9" s="478"/>
      <c r="B9" s="480"/>
      <c r="C9" s="481"/>
      <c r="D9" s="481"/>
      <c r="E9" s="481"/>
      <c r="F9" s="481"/>
      <c r="G9" s="481"/>
      <c r="H9" s="481"/>
      <c r="I9" s="482"/>
      <c r="J9" s="446" t="s">
        <v>69</v>
      </c>
      <c r="K9" s="447"/>
      <c r="L9" s="447"/>
      <c r="M9" s="447"/>
      <c r="N9" s="447"/>
      <c r="O9" s="447"/>
      <c r="P9" s="447"/>
      <c r="Q9" s="447"/>
      <c r="R9" s="47"/>
      <c r="S9" s="47"/>
      <c r="T9" s="47"/>
      <c r="U9" s="52"/>
      <c r="V9" s="468" t="s">
        <v>70</v>
      </c>
      <c r="W9" s="468"/>
      <c r="X9" s="468"/>
      <c r="Y9" s="469"/>
      <c r="Z9" s="473" t="s">
        <v>126</v>
      </c>
      <c r="AA9" s="474"/>
      <c r="AB9" s="474"/>
      <c r="AC9" s="474"/>
      <c r="AD9" s="274"/>
      <c r="AE9" s="274"/>
      <c r="AF9" s="274"/>
      <c r="AG9" s="275"/>
      <c r="AH9" s="467" t="s">
        <v>72</v>
      </c>
      <c r="AI9" s="468"/>
      <c r="AJ9" s="468"/>
      <c r="AK9" s="469"/>
      <c r="AL9" s="446" t="s">
        <v>71</v>
      </c>
      <c r="AM9" s="447"/>
      <c r="AN9" s="447"/>
      <c r="AO9" s="447"/>
      <c r="AP9" s="276"/>
      <c r="AQ9" s="276"/>
      <c r="AR9" s="276"/>
      <c r="AS9" s="276"/>
      <c r="AT9" s="276"/>
      <c r="AU9" s="276"/>
      <c r="AV9" s="276"/>
      <c r="AW9" s="277"/>
      <c r="AX9" s="473" t="s">
        <v>73</v>
      </c>
      <c r="AY9" s="474"/>
      <c r="AZ9" s="474"/>
      <c r="BA9" s="475"/>
      <c r="BB9" s="473" t="s">
        <v>73</v>
      </c>
      <c r="BC9" s="474"/>
      <c r="BD9" s="474"/>
      <c r="BE9" s="474"/>
      <c r="BF9" s="474"/>
      <c r="BG9" s="474"/>
      <c r="BH9" s="474"/>
      <c r="BI9" s="475"/>
      <c r="BJ9" s="467" t="s">
        <v>76</v>
      </c>
      <c r="BK9" s="468"/>
      <c r="BL9" s="468"/>
      <c r="BM9" s="468"/>
      <c r="BN9" s="467" t="s">
        <v>77</v>
      </c>
      <c r="BO9" s="468"/>
      <c r="BP9" s="468"/>
      <c r="BQ9" s="469"/>
      <c r="BR9" s="467" t="s">
        <v>75</v>
      </c>
      <c r="BS9" s="468"/>
      <c r="BT9" s="468"/>
      <c r="BU9" s="469"/>
      <c r="BV9" s="452" t="s">
        <v>78</v>
      </c>
      <c r="BW9" s="453"/>
      <c r="BX9" s="453"/>
      <c r="BY9" s="453"/>
      <c r="BZ9" s="467" t="s">
        <v>82</v>
      </c>
      <c r="CA9" s="468"/>
      <c r="CB9" s="468"/>
      <c r="CC9" s="469"/>
      <c r="CD9" s="467" t="s">
        <v>79</v>
      </c>
      <c r="CE9" s="468"/>
      <c r="CF9" s="468"/>
      <c r="CG9" s="469"/>
      <c r="CH9" s="467" t="s">
        <v>80</v>
      </c>
      <c r="CI9" s="468"/>
      <c r="CJ9" s="468"/>
      <c r="CK9" s="469"/>
      <c r="CL9" s="467" t="s">
        <v>318</v>
      </c>
      <c r="CM9" s="468"/>
      <c r="CN9" s="468"/>
      <c r="CO9" s="469"/>
      <c r="CP9" s="467" t="s">
        <v>81</v>
      </c>
      <c r="CQ9" s="468"/>
      <c r="CR9" s="468"/>
      <c r="CS9" s="469"/>
      <c r="CT9" s="467" t="s">
        <v>319</v>
      </c>
      <c r="CU9" s="468"/>
      <c r="CV9" s="468"/>
      <c r="CW9" s="469"/>
      <c r="CX9" s="467" t="s">
        <v>74</v>
      </c>
      <c r="CY9" s="468"/>
      <c r="CZ9" s="468"/>
      <c r="DA9" s="469"/>
      <c r="DB9" s="485" t="s">
        <v>320</v>
      </c>
      <c r="DC9" s="486"/>
      <c r="DD9" s="486"/>
      <c r="DE9" s="487"/>
      <c r="DF9" s="467" t="s">
        <v>83</v>
      </c>
      <c r="DG9" s="468"/>
      <c r="DH9" s="468"/>
      <c r="DI9" s="469"/>
      <c r="DJ9" s="467" t="s">
        <v>84</v>
      </c>
      <c r="DK9" s="468"/>
      <c r="DL9" s="468"/>
      <c r="DM9" s="469"/>
    </row>
    <row r="10" spans="1:135" s="4" customFormat="1" ht="109.5" customHeight="1" thickBot="1" x14ac:dyDescent="0.25">
      <c r="A10" s="478"/>
      <c r="B10" s="470"/>
      <c r="C10" s="471"/>
      <c r="D10" s="471"/>
      <c r="E10" s="471"/>
      <c r="F10" s="471"/>
      <c r="G10" s="471"/>
      <c r="H10" s="471"/>
      <c r="I10" s="472"/>
      <c r="J10" s="470" t="s">
        <v>85</v>
      </c>
      <c r="K10" s="471"/>
      <c r="L10" s="471"/>
      <c r="M10" s="472"/>
      <c r="N10" s="470" t="s">
        <v>86</v>
      </c>
      <c r="O10" s="471"/>
      <c r="P10" s="471"/>
      <c r="Q10" s="472"/>
      <c r="R10" s="470" t="s">
        <v>87</v>
      </c>
      <c r="S10" s="471"/>
      <c r="T10" s="471"/>
      <c r="U10" s="472"/>
      <c r="V10" s="471"/>
      <c r="W10" s="471"/>
      <c r="X10" s="471"/>
      <c r="Y10" s="472"/>
      <c r="Z10" s="473" t="s">
        <v>127</v>
      </c>
      <c r="AA10" s="474"/>
      <c r="AB10" s="474"/>
      <c r="AC10" s="475"/>
      <c r="AD10" s="473" t="s">
        <v>128</v>
      </c>
      <c r="AE10" s="474"/>
      <c r="AF10" s="474"/>
      <c r="AG10" s="475"/>
      <c r="AH10" s="470"/>
      <c r="AI10" s="471"/>
      <c r="AJ10" s="471"/>
      <c r="AK10" s="472"/>
      <c r="AL10" s="465" t="s">
        <v>88</v>
      </c>
      <c r="AM10" s="466"/>
      <c r="AN10" s="466"/>
      <c r="AO10" s="476"/>
      <c r="AP10" s="465" t="s">
        <v>89</v>
      </c>
      <c r="AQ10" s="466"/>
      <c r="AR10" s="466"/>
      <c r="AS10" s="476"/>
      <c r="AT10" s="465" t="s">
        <v>90</v>
      </c>
      <c r="AU10" s="466"/>
      <c r="AV10" s="466"/>
      <c r="AW10" s="476"/>
      <c r="AX10" s="473" t="s">
        <v>92</v>
      </c>
      <c r="AY10" s="474"/>
      <c r="AZ10" s="474"/>
      <c r="BA10" s="475"/>
      <c r="BB10" s="473" t="s">
        <v>93</v>
      </c>
      <c r="BC10" s="474"/>
      <c r="BD10" s="474"/>
      <c r="BE10" s="475"/>
      <c r="BF10" s="473" t="s">
        <v>91</v>
      </c>
      <c r="BG10" s="474"/>
      <c r="BH10" s="474"/>
      <c r="BI10" s="475"/>
      <c r="BJ10" s="470"/>
      <c r="BK10" s="471"/>
      <c r="BL10" s="471"/>
      <c r="BM10" s="471"/>
      <c r="BN10" s="470"/>
      <c r="BO10" s="471"/>
      <c r="BP10" s="471"/>
      <c r="BQ10" s="472"/>
      <c r="BR10" s="470"/>
      <c r="BS10" s="471"/>
      <c r="BT10" s="471"/>
      <c r="BU10" s="472"/>
      <c r="BV10" s="456"/>
      <c r="BW10" s="457"/>
      <c r="BX10" s="457"/>
      <c r="BY10" s="457"/>
      <c r="BZ10" s="470"/>
      <c r="CA10" s="471"/>
      <c r="CB10" s="471"/>
      <c r="CC10" s="472"/>
      <c r="CD10" s="470"/>
      <c r="CE10" s="471"/>
      <c r="CF10" s="471"/>
      <c r="CG10" s="472"/>
      <c r="CH10" s="470"/>
      <c r="CI10" s="471"/>
      <c r="CJ10" s="471"/>
      <c r="CK10" s="472"/>
      <c r="CL10" s="470"/>
      <c r="CM10" s="471"/>
      <c r="CN10" s="471"/>
      <c r="CO10" s="472"/>
      <c r="CP10" s="470"/>
      <c r="CQ10" s="471"/>
      <c r="CR10" s="471"/>
      <c r="CS10" s="472"/>
      <c r="CT10" s="470"/>
      <c r="CU10" s="471"/>
      <c r="CV10" s="471"/>
      <c r="CW10" s="472"/>
      <c r="CX10" s="470"/>
      <c r="CY10" s="471"/>
      <c r="CZ10" s="471"/>
      <c r="DA10" s="472"/>
      <c r="DB10" s="488"/>
      <c r="DC10" s="489"/>
      <c r="DD10" s="489"/>
      <c r="DE10" s="490"/>
      <c r="DF10" s="470"/>
      <c r="DG10" s="471"/>
      <c r="DH10" s="471"/>
      <c r="DI10" s="472"/>
      <c r="DJ10" s="470"/>
      <c r="DK10" s="471"/>
      <c r="DL10" s="471"/>
      <c r="DM10" s="472"/>
    </row>
    <row r="11" spans="1:135" s="4" customFormat="1" ht="180.75" customHeight="1" thickBot="1" x14ac:dyDescent="0.3">
      <c r="A11" s="479"/>
      <c r="B11" s="400" t="s">
        <v>378</v>
      </c>
      <c r="C11" s="401" t="s">
        <v>376</v>
      </c>
      <c r="D11" s="278" t="s">
        <v>144</v>
      </c>
      <c r="E11" s="279" t="s">
        <v>145</v>
      </c>
      <c r="F11" s="279" t="s">
        <v>144</v>
      </c>
      <c r="G11" s="280" t="s">
        <v>145</v>
      </c>
      <c r="H11" s="66" t="s">
        <v>10</v>
      </c>
      <c r="I11" s="65" t="s">
        <v>11</v>
      </c>
      <c r="J11" s="7" t="s">
        <v>8</v>
      </c>
      <c r="K11" s="7" t="s">
        <v>9</v>
      </c>
      <c r="L11" s="7" t="s">
        <v>10</v>
      </c>
      <c r="M11" s="7" t="s">
        <v>11</v>
      </c>
      <c r="N11" s="7" t="s">
        <v>8</v>
      </c>
      <c r="O11" s="7" t="s">
        <v>9</v>
      </c>
      <c r="P11" s="7" t="s">
        <v>10</v>
      </c>
      <c r="Q11" s="7" t="s">
        <v>11</v>
      </c>
      <c r="R11" s="7" t="s">
        <v>8</v>
      </c>
      <c r="S11" s="7" t="s">
        <v>9</v>
      </c>
      <c r="T11" s="7" t="s">
        <v>10</v>
      </c>
      <c r="U11" s="7" t="s">
        <v>11</v>
      </c>
      <c r="V11" s="7" t="s">
        <v>8</v>
      </c>
      <c r="W11" s="7" t="s">
        <v>9</v>
      </c>
      <c r="X11" s="7" t="s">
        <v>10</v>
      </c>
      <c r="Y11" s="7" t="s">
        <v>11</v>
      </c>
      <c r="Z11" s="7" t="s">
        <v>8</v>
      </c>
      <c r="AA11" s="7" t="s">
        <v>9</v>
      </c>
      <c r="AB11" s="7" t="s">
        <v>10</v>
      </c>
      <c r="AC11" s="7" t="s">
        <v>11</v>
      </c>
      <c r="AD11" s="7" t="s">
        <v>8</v>
      </c>
      <c r="AE11" s="7" t="s">
        <v>9</v>
      </c>
      <c r="AF11" s="7" t="s">
        <v>10</v>
      </c>
      <c r="AG11" s="7" t="s">
        <v>11</v>
      </c>
      <c r="AH11" s="7" t="s">
        <v>8</v>
      </c>
      <c r="AI11" s="7" t="s">
        <v>9</v>
      </c>
      <c r="AJ11" s="7" t="s">
        <v>10</v>
      </c>
      <c r="AK11" s="7" t="s">
        <v>11</v>
      </c>
      <c r="AL11" s="7" t="s">
        <v>8</v>
      </c>
      <c r="AM11" s="7" t="s">
        <v>9</v>
      </c>
      <c r="AN11" s="7" t="s">
        <v>10</v>
      </c>
      <c r="AO11" s="7" t="s">
        <v>11</v>
      </c>
      <c r="AP11" s="7" t="s">
        <v>8</v>
      </c>
      <c r="AQ11" s="7" t="s">
        <v>9</v>
      </c>
      <c r="AR11" s="7" t="s">
        <v>10</v>
      </c>
      <c r="AS11" s="7" t="s">
        <v>11</v>
      </c>
      <c r="AT11" s="7" t="s">
        <v>8</v>
      </c>
      <c r="AU11" s="7" t="s">
        <v>9</v>
      </c>
      <c r="AV11" s="7" t="s">
        <v>10</v>
      </c>
      <c r="AW11" s="7" t="s">
        <v>11</v>
      </c>
      <c r="AX11" s="7" t="s">
        <v>8</v>
      </c>
      <c r="AY11" s="7" t="s">
        <v>9</v>
      </c>
      <c r="AZ11" s="7" t="s">
        <v>10</v>
      </c>
      <c r="BA11" s="7" t="s">
        <v>11</v>
      </c>
      <c r="BB11" s="7" t="s">
        <v>8</v>
      </c>
      <c r="BC11" s="7" t="s">
        <v>9</v>
      </c>
      <c r="BD11" s="7" t="s">
        <v>10</v>
      </c>
      <c r="BE11" s="7" t="s">
        <v>11</v>
      </c>
      <c r="BF11" s="7" t="s">
        <v>8</v>
      </c>
      <c r="BG11" s="7" t="s">
        <v>9</v>
      </c>
      <c r="BH11" s="7" t="s">
        <v>10</v>
      </c>
      <c r="BI11" s="7" t="s">
        <v>11</v>
      </c>
      <c r="BJ11" s="7" t="s">
        <v>8</v>
      </c>
      <c r="BK11" s="7" t="s">
        <v>9</v>
      </c>
      <c r="BL11" s="7" t="s">
        <v>10</v>
      </c>
      <c r="BM11" s="7" t="s">
        <v>11</v>
      </c>
      <c r="BN11" s="7" t="s">
        <v>8</v>
      </c>
      <c r="BO11" s="7" t="s">
        <v>9</v>
      </c>
      <c r="BP11" s="7" t="s">
        <v>10</v>
      </c>
      <c r="BQ11" s="7" t="s">
        <v>11</v>
      </c>
      <c r="BR11" s="7" t="s">
        <v>8</v>
      </c>
      <c r="BS11" s="7" t="s">
        <v>9</v>
      </c>
      <c r="BT11" s="7" t="s">
        <v>10</v>
      </c>
      <c r="BU11" s="7" t="s">
        <v>11</v>
      </c>
      <c r="BV11" s="7" t="s">
        <v>8</v>
      </c>
      <c r="BW11" s="7" t="s">
        <v>9</v>
      </c>
      <c r="BX11" s="7" t="s">
        <v>10</v>
      </c>
      <c r="BY11" s="7" t="s">
        <v>11</v>
      </c>
      <c r="BZ11" s="7" t="s">
        <v>8</v>
      </c>
      <c r="CA11" s="7" t="s">
        <v>9</v>
      </c>
      <c r="CB11" s="7" t="s">
        <v>10</v>
      </c>
      <c r="CC11" s="7" t="s">
        <v>11</v>
      </c>
      <c r="CD11" s="7" t="s">
        <v>8</v>
      </c>
      <c r="CE11" s="7" t="s">
        <v>9</v>
      </c>
      <c r="CF11" s="7" t="s">
        <v>10</v>
      </c>
      <c r="CG11" s="7" t="s">
        <v>11</v>
      </c>
      <c r="CH11" s="7" t="s">
        <v>8</v>
      </c>
      <c r="CI11" s="7" t="s">
        <v>9</v>
      </c>
      <c r="CJ11" s="7" t="s">
        <v>10</v>
      </c>
      <c r="CK11" s="7" t="s">
        <v>11</v>
      </c>
      <c r="CL11" s="7" t="s">
        <v>8</v>
      </c>
      <c r="CM11" s="7" t="s">
        <v>9</v>
      </c>
      <c r="CN11" s="7" t="s">
        <v>10</v>
      </c>
      <c r="CO11" s="7" t="s">
        <v>11</v>
      </c>
      <c r="CP11" s="7" t="s">
        <v>8</v>
      </c>
      <c r="CQ11" s="7" t="s">
        <v>9</v>
      </c>
      <c r="CR11" s="7" t="s">
        <v>10</v>
      </c>
      <c r="CS11" s="7" t="s">
        <v>11</v>
      </c>
      <c r="CT11" s="7" t="s">
        <v>8</v>
      </c>
      <c r="CU11" s="7" t="s">
        <v>9</v>
      </c>
      <c r="CV11" s="7" t="s">
        <v>10</v>
      </c>
      <c r="CW11" s="7" t="s">
        <v>11</v>
      </c>
      <c r="CX11" s="7" t="s">
        <v>8</v>
      </c>
      <c r="CY11" s="7" t="s">
        <v>9</v>
      </c>
      <c r="CZ11" s="7" t="s">
        <v>10</v>
      </c>
      <c r="DA11" s="7" t="s">
        <v>11</v>
      </c>
      <c r="DB11" s="7" t="s">
        <v>8</v>
      </c>
      <c r="DC11" s="7" t="s">
        <v>9</v>
      </c>
      <c r="DD11" s="7" t="s">
        <v>10</v>
      </c>
      <c r="DE11" s="7" t="s">
        <v>11</v>
      </c>
      <c r="DF11" s="7" t="s">
        <v>8</v>
      </c>
      <c r="DG11" s="7" t="s">
        <v>9</v>
      </c>
      <c r="DH11" s="7" t="s">
        <v>10</v>
      </c>
      <c r="DI11" s="7" t="s">
        <v>11</v>
      </c>
      <c r="DJ11" s="7" t="s">
        <v>8</v>
      </c>
      <c r="DK11" s="7" t="s">
        <v>9</v>
      </c>
      <c r="DL11" s="7" t="s">
        <v>10</v>
      </c>
      <c r="DM11" s="7" t="s">
        <v>11</v>
      </c>
    </row>
    <row r="12" spans="1:135" s="33" customFormat="1" ht="20.25" customHeight="1" thickBot="1" x14ac:dyDescent="0.25">
      <c r="A12" s="281"/>
      <c r="B12" s="491"/>
      <c r="C12" s="491"/>
      <c r="D12" s="491"/>
      <c r="E12" s="491"/>
      <c r="F12" s="491"/>
      <c r="G12" s="491"/>
      <c r="H12" s="491"/>
      <c r="I12" s="492"/>
      <c r="J12" s="493" t="s">
        <v>321</v>
      </c>
      <c r="K12" s="494"/>
      <c r="L12" s="494"/>
      <c r="M12" s="495"/>
      <c r="N12" s="493" t="s">
        <v>322</v>
      </c>
      <c r="O12" s="494"/>
      <c r="P12" s="494"/>
      <c r="Q12" s="495"/>
      <c r="R12" s="493" t="s">
        <v>323</v>
      </c>
      <c r="S12" s="494"/>
      <c r="T12" s="494"/>
      <c r="U12" s="495"/>
      <c r="V12" s="493" t="s">
        <v>324</v>
      </c>
      <c r="W12" s="494"/>
      <c r="X12" s="494"/>
      <c r="Y12" s="495"/>
      <c r="Z12" s="493" t="s">
        <v>325</v>
      </c>
      <c r="AA12" s="494"/>
      <c r="AB12" s="494"/>
      <c r="AC12" s="495"/>
      <c r="AD12" s="493" t="s">
        <v>326</v>
      </c>
      <c r="AE12" s="494"/>
      <c r="AF12" s="494"/>
      <c r="AG12" s="495"/>
      <c r="AH12" s="493" t="s">
        <v>327</v>
      </c>
      <c r="AI12" s="494"/>
      <c r="AJ12" s="494"/>
      <c r="AK12" s="495"/>
      <c r="AL12" s="493" t="s">
        <v>328</v>
      </c>
      <c r="AM12" s="494"/>
      <c r="AN12" s="494"/>
      <c r="AO12" s="495"/>
      <c r="AP12" s="440" t="s">
        <v>329</v>
      </c>
      <c r="AQ12" s="441"/>
      <c r="AR12" s="441"/>
      <c r="AS12" s="442"/>
      <c r="AT12" s="440" t="s">
        <v>330</v>
      </c>
      <c r="AU12" s="441"/>
      <c r="AV12" s="441"/>
      <c r="AW12" s="442"/>
      <c r="AX12" s="493" t="s">
        <v>331</v>
      </c>
      <c r="AY12" s="494"/>
      <c r="AZ12" s="494"/>
      <c r="BA12" s="495"/>
      <c r="BB12" s="493" t="s">
        <v>332</v>
      </c>
      <c r="BC12" s="494"/>
      <c r="BD12" s="494"/>
      <c r="BE12" s="495"/>
      <c r="BF12" s="493" t="s">
        <v>333</v>
      </c>
      <c r="BG12" s="494"/>
      <c r="BH12" s="494"/>
      <c r="BI12" s="495"/>
      <c r="BJ12" s="493" t="s">
        <v>334</v>
      </c>
      <c r="BK12" s="494"/>
      <c r="BL12" s="494"/>
      <c r="BM12" s="495"/>
      <c r="BN12" s="493" t="s">
        <v>335</v>
      </c>
      <c r="BO12" s="494"/>
      <c r="BP12" s="494"/>
      <c r="BQ12" s="495"/>
      <c r="BR12" s="493" t="s">
        <v>336</v>
      </c>
      <c r="BS12" s="494"/>
      <c r="BT12" s="494"/>
      <c r="BU12" s="495"/>
      <c r="BV12" s="493" t="s">
        <v>337</v>
      </c>
      <c r="BW12" s="494"/>
      <c r="BX12" s="494"/>
      <c r="BY12" s="495"/>
      <c r="BZ12" s="496" t="s">
        <v>338</v>
      </c>
      <c r="CA12" s="497"/>
      <c r="CB12" s="497"/>
      <c r="CC12" s="498"/>
      <c r="CD12" s="493" t="s">
        <v>339</v>
      </c>
      <c r="CE12" s="494"/>
      <c r="CF12" s="494"/>
      <c r="CG12" s="495"/>
      <c r="CH12" s="493" t="s">
        <v>340</v>
      </c>
      <c r="CI12" s="494"/>
      <c r="CJ12" s="494"/>
      <c r="CK12" s="495"/>
      <c r="CL12" s="493" t="s">
        <v>341</v>
      </c>
      <c r="CM12" s="494"/>
      <c r="CN12" s="494"/>
      <c r="CO12" s="495"/>
      <c r="CP12" s="493" t="s">
        <v>342</v>
      </c>
      <c r="CQ12" s="494"/>
      <c r="CR12" s="494"/>
      <c r="CS12" s="495"/>
      <c r="CT12" s="493" t="s">
        <v>343</v>
      </c>
      <c r="CU12" s="494"/>
      <c r="CV12" s="494"/>
      <c r="CW12" s="495"/>
      <c r="CX12" s="493" t="s">
        <v>344</v>
      </c>
      <c r="CY12" s="494"/>
      <c r="CZ12" s="494"/>
      <c r="DA12" s="495"/>
      <c r="DB12" s="496" t="s">
        <v>94</v>
      </c>
      <c r="DC12" s="497"/>
      <c r="DD12" s="497"/>
      <c r="DE12" s="498"/>
      <c r="DF12" s="496" t="s">
        <v>95</v>
      </c>
      <c r="DG12" s="497"/>
      <c r="DH12" s="497"/>
      <c r="DI12" s="498"/>
      <c r="DJ12" s="496" t="s">
        <v>96</v>
      </c>
      <c r="DK12" s="497"/>
      <c r="DL12" s="497"/>
      <c r="DM12" s="498"/>
    </row>
    <row r="13" spans="1:135" s="194" customFormat="1" ht="23.65" customHeight="1" x14ac:dyDescent="0.25">
      <c r="A13" s="299" t="s">
        <v>12</v>
      </c>
      <c r="B13" s="300">
        <f t="shared" ref="B13:C30" si="0">BZ13+J13+CD13+CL13+AH13+AL13+BN13+AX13+BF13+BB13+Z13+DJ13+CH13+DB13+BJ13+CX13+DF13+BR13+CP13+N13+BV13+R13+V13+AT13+AD13+CT13+AP13</f>
        <v>187705.92468999999</v>
      </c>
      <c r="C13" s="300">
        <f t="shared" si="0"/>
        <v>182572.10862000001</v>
      </c>
      <c r="D13" s="300">
        <f>'[2]Для администрации КБ_точно'!X14</f>
        <v>182572.10861999998</v>
      </c>
      <c r="E13" s="300">
        <f>D13-C13</f>
        <v>0</v>
      </c>
      <c r="F13" s="300">
        <f>'[2]Для администрации КБ_точно'!Y14</f>
        <v>179731.34605000002</v>
      </c>
      <c r="G13" s="300">
        <f>F13-H13</f>
        <v>0</v>
      </c>
      <c r="H13" s="300">
        <f t="shared" ref="H13:H30" si="1">L13+P13+T13+X13+AB13+AF13+CV13+AN13+AV13+AJ13+BH13+AZ13+BD13+CZ13+BT13+BL13+BP13+BX13+CF13+CJ13+CN13+CR13+CB13+DD13+DH13+DL13+AR13</f>
        <v>179731.34604999996</v>
      </c>
      <c r="I13" s="301">
        <f>IF(ISERROR(H13/C13*100),,H13/C13*100)</f>
        <v>98.444032557068866</v>
      </c>
      <c r="J13" s="191"/>
      <c r="K13" s="302">
        <f>'[4]Проверочная  таблица'!WH13/1000</f>
        <v>0</v>
      </c>
      <c r="L13" s="302">
        <f>'[4]Проверочная  таблица'!WI13/1000</f>
        <v>0</v>
      </c>
      <c r="M13" s="301">
        <f>IF(ISERROR(L13/K13*100),,L13/K13*100)</f>
        <v>0</v>
      </c>
      <c r="N13" s="191">
        <v>0</v>
      </c>
      <c r="O13" s="302">
        <f>'[4]Проверочная  таблица'!WJ13/1000</f>
        <v>0</v>
      </c>
      <c r="P13" s="302">
        <f>'[4]Проверочная  таблица'!WK13/1000</f>
        <v>0</v>
      </c>
      <c r="Q13" s="301">
        <f>IF(ISERROR(P13/O13*100),,P13/O13*100)</f>
        <v>0</v>
      </c>
      <c r="R13" s="191">
        <v>0</v>
      </c>
      <c r="S13" s="302">
        <f>'[4]Проверочная  таблица'!WL13/1000</f>
        <v>0</v>
      </c>
      <c r="T13" s="302">
        <f>'[4]Проверочная  таблица'!WM13/1000</f>
        <v>0</v>
      </c>
      <c r="U13" s="301">
        <f>IF(ISERROR(T13/S13*100),,T13/S13*100)</f>
        <v>0</v>
      </c>
      <c r="V13" s="191">
        <v>7.0691499999999996</v>
      </c>
      <c r="W13" s="302">
        <f>'[4]Субвенция  на  полномочия'!D8/1000</f>
        <v>7.0691499999999996</v>
      </c>
      <c r="X13" s="302">
        <f>'[4]Субвенция  на  полномочия'!E8/1000</f>
        <v>0</v>
      </c>
      <c r="Y13" s="301">
        <f>IF(ISERROR(X13/W13*100),,X13/W13*100)</f>
        <v>0</v>
      </c>
      <c r="Z13" s="191">
        <v>864.86400000000003</v>
      </c>
      <c r="AA13" s="302">
        <f>'[4]Субвенция  на  полномочия'!F8/1000</f>
        <v>734.73400000000004</v>
      </c>
      <c r="AB13" s="302">
        <f>'[4]Субвенция  на  полномочия'!G8/1000</f>
        <v>734.73400000000004</v>
      </c>
      <c r="AC13" s="301">
        <f>IF(ISERROR(AB13/AA13*100),,AB13/AA13*100)</f>
        <v>100</v>
      </c>
      <c r="AD13" s="191">
        <v>310.464</v>
      </c>
      <c r="AE13" s="302">
        <f>'[4]Субвенция  на  полномочия'!H8/1000</f>
        <v>310.464</v>
      </c>
      <c r="AF13" s="302">
        <f>'[4]Субвенция  на  полномочия'!I8/1000</f>
        <v>277.53212000000002</v>
      </c>
      <c r="AG13" s="301">
        <f>IF(ISERROR(AF13/AE13*100),,AF13/AE13*100)</f>
        <v>89.392689651618227</v>
      </c>
      <c r="AH13" s="191">
        <v>697.33900000000006</v>
      </c>
      <c r="AI13" s="302">
        <f>'[4]Субвенция  на  полномочия'!J8/1000</f>
        <v>759.12964999999997</v>
      </c>
      <c r="AJ13" s="302">
        <f>'[4]Субвенция  на  полномочия'!K8/1000</f>
        <v>759.12964999999997</v>
      </c>
      <c r="AK13" s="301">
        <f>IF(ISERROR(AJ13/AI13*100),,AJ13/AI13*100)</f>
        <v>100</v>
      </c>
      <c r="AL13" s="191">
        <v>3695.95</v>
      </c>
      <c r="AM13" s="302">
        <f>'[4]Субвенция  на  полномочия'!L8/1000</f>
        <v>2865.95</v>
      </c>
      <c r="AN13" s="302">
        <f>'[4]Субвенция  на  полномочия'!M8/1000</f>
        <v>2640.83239</v>
      </c>
      <c r="AO13" s="301">
        <f>IF(ISERROR(AN13/AM13*100),,AN13/AM13*100)</f>
        <v>92.145096390376665</v>
      </c>
      <c r="AP13" s="191">
        <v>31.45</v>
      </c>
      <c r="AQ13" s="302">
        <f>'[4]Субвенция  на  полномочия'!P8/1000</f>
        <v>189.45599999999999</v>
      </c>
      <c r="AR13" s="302">
        <f>'[4]Субвенция  на  полномочия'!Q8/1000</f>
        <v>171.95176000000001</v>
      </c>
      <c r="AS13" s="301">
        <f>IF(ISERROR(AR13/AQ13*100),,AR13/AQ13*100)</f>
        <v>90.760788784731034</v>
      </c>
      <c r="AT13" s="191">
        <v>4249.9073099999996</v>
      </c>
      <c r="AU13" s="302">
        <f>'[4]Проверочная  таблица'!WN13/1000</f>
        <v>3549.9073100000001</v>
      </c>
      <c r="AV13" s="302">
        <f>'[4]Проверочная  таблица'!WQ13/1000</f>
        <v>3443.5564399999998</v>
      </c>
      <c r="AW13" s="301">
        <f>IF(ISERROR(AV13/AU13*100),,AV13/AU13*100)</f>
        <v>97.004122623134066</v>
      </c>
      <c r="AX13" s="191">
        <v>8175.52</v>
      </c>
      <c r="AY13" s="302">
        <f>'[4]Проверочная  таблица'!VZ13/1000</f>
        <v>5695.7800000000007</v>
      </c>
      <c r="AZ13" s="302">
        <f>'[4]Проверочная  таблица'!WA13/1000</f>
        <v>4940.0966399999998</v>
      </c>
      <c r="BA13" s="301">
        <f>IF(ISERROR(AZ13/AY13*100),,AZ13/AY13*100)</f>
        <v>86.732574642981291</v>
      </c>
      <c r="BB13" s="191">
        <v>2351.5285699999999</v>
      </c>
      <c r="BC13" s="302">
        <f>'[4]Субвенция  на  полномочия'!N8/1000</f>
        <v>2520.9030699999998</v>
      </c>
      <c r="BD13" s="302">
        <f>'[4]Субвенция  на  полномочия'!O8/1000</f>
        <v>2520.9030699999998</v>
      </c>
      <c r="BE13" s="301">
        <f>IF(ISERROR(BD13/BC13*100),,BD13/BC13*100)</f>
        <v>100</v>
      </c>
      <c r="BF13" s="191">
        <v>0</v>
      </c>
      <c r="BG13" s="302">
        <f>'[4]Субвенция  на  полномочия'!R8/1000</f>
        <v>0</v>
      </c>
      <c r="BH13" s="302">
        <f>'[4]Субвенция  на  полномочия'!S8/1000</f>
        <v>0</v>
      </c>
      <c r="BI13" s="301">
        <f>IF(ISERROR(BH13/BG13*100),,BH13/BG13*100)</f>
        <v>0</v>
      </c>
      <c r="BJ13" s="191">
        <v>138919.81599999999</v>
      </c>
      <c r="BK13" s="302">
        <f>'[4]Субвенция  на  полномочия'!T8/1000</f>
        <v>136227.07499999998</v>
      </c>
      <c r="BL13" s="302">
        <f>'[4]Субвенция  на  полномочия'!U8/1000</f>
        <v>136227.07500000001</v>
      </c>
      <c r="BM13" s="301">
        <f>IF(ISERROR(BL13/BK13*100),,BL13/BK13*100)</f>
        <v>100.00000000000003</v>
      </c>
      <c r="BN13" s="191">
        <v>0</v>
      </c>
      <c r="BO13" s="302">
        <f>'[4]Субвенция  на  полномочия'!V8/1000</f>
        <v>0</v>
      </c>
      <c r="BP13" s="302">
        <f>'[4]Субвенция  на  полномочия'!W8/1000</f>
        <v>0</v>
      </c>
      <c r="BQ13" s="301">
        <f>IF(ISERROR(BP13/BO13*100),,BP13/BO13*100)</f>
        <v>0</v>
      </c>
      <c r="BR13" s="191">
        <v>20145.169999999998</v>
      </c>
      <c r="BS13" s="302">
        <f>'[4]Субвенция  на  полномочия'!X8/1000</f>
        <v>20532.366000000002</v>
      </c>
      <c r="BT13" s="302">
        <f>'[4]Субвенция  на  полномочия'!Y8/1000</f>
        <v>20532.366000000002</v>
      </c>
      <c r="BU13" s="301">
        <f>IF(ISERROR(BT13/BS13*100),,BT13/BS13*100)</f>
        <v>100</v>
      </c>
      <c r="BV13" s="191">
        <v>2.5</v>
      </c>
      <c r="BW13" s="302">
        <f>'[4]Субвенция  на  полномочия'!Z8/1000</f>
        <v>0</v>
      </c>
      <c r="BX13" s="302">
        <f>'[4]Субвенция  на  полномочия'!AA8/1000</f>
        <v>0</v>
      </c>
      <c r="BY13" s="301">
        <f>IF(ISERROR(BX13/BW13*100),,BX13/BW13*100)</f>
        <v>0</v>
      </c>
      <c r="BZ13" s="191">
        <v>2131.4702200000002</v>
      </c>
      <c r="CA13" s="302">
        <f>'[4]Проверочная  таблица'!WT13/1000</f>
        <v>2481.9633399999998</v>
      </c>
      <c r="CB13" s="302">
        <f>'[4]Проверочная  таблица'!WW13/1000</f>
        <v>2481.9633399999998</v>
      </c>
      <c r="CC13" s="301">
        <f>IF(ISERROR(CB13/CA13*100),,CB13/CA13*100)</f>
        <v>100</v>
      </c>
      <c r="CD13" s="191">
        <v>1820.6868999999999</v>
      </c>
      <c r="CE13" s="302">
        <f>'[4]Субвенция  на  полномочия'!AB8/1000</f>
        <v>2141.4311699999998</v>
      </c>
      <c r="CF13" s="302">
        <f>'[4]Субвенция  на  полномочия'!AC8/1000</f>
        <v>2141.4311699999998</v>
      </c>
      <c r="CG13" s="301">
        <f>IF(ISERROR(CF13/CE13*100),,CF13/CE13*100)</f>
        <v>100</v>
      </c>
      <c r="CH13" s="191">
        <v>0</v>
      </c>
      <c r="CI13" s="302">
        <f>'[4]Субвенция  на  полномочия'!AD8/1000</f>
        <v>0</v>
      </c>
      <c r="CJ13" s="302">
        <f>'[4]Субвенция  на  полномочия'!AE8/1000</f>
        <v>0</v>
      </c>
      <c r="CK13" s="301">
        <f>IF(ISERROR(CJ13/CI13*100),,CJ13/CI13*100)</f>
        <v>0</v>
      </c>
      <c r="CL13" s="191">
        <v>745.92554000000007</v>
      </c>
      <c r="CM13" s="302">
        <f>'[4]Субвенция  на  полномочия'!AF8/1000</f>
        <v>808.07092999999998</v>
      </c>
      <c r="CN13" s="302">
        <f>'[4]Субвенция  на  полномочия'!AG8/1000</f>
        <v>808.07093000000009</v>
      </c>
      <c r="CO13" s="301">
        <f>IF(ISERROR(CN13/CM13*100),,CN13/CM13*100)</f>
        <v>100.00000000000003</v>
      </c>
      <c r="CP13" s="191">
        <v>473.69400000000002</v>
      </c>
      <c r="CQ13" s="302">
        <f>'[4]Субвенция  на  полномочия'!AH8/1000</f>
        <v>599.38599999999997</v>
      </c>
      <c r="CR13" s="302">
        <f>'[4]Субвенция  на  полномочия'!AI8/1000</f>
        <v>599.38599999999997</v>
      </c>
      <c r="CS13" s="301">
        <f>IF(ISERROR(CR13/CQ13*100),,CR13/CQ13*100)</f>
        <v>100</v>
      </c>
      <c r="CT13" s="191">
        <v>0</v>
      </c>
      <c r="CU13" s="302">
        <f>'[4]Субвенция  на  полномочия'!AJ8/1000</f>
        <v>0</v>
      </c>
      <c r="CV13" s="302">
        <f>'[4]Субвенция  на  полномочия'!AK8/1000</f>
        <v>0</v>
      </c>
      <c r="CW13" s="301">
        <f>IF(ISERROR(CV13/CU13*100),,CV13/CU13*100)</f>
        <v>0</v>
      </c>
      <c r="CX13" s="191">
        <v>719.77</v>
      </c>
      <c r="CY13" s="302">
        <f>'[4]Субвенция  на  полномочия'!AL8/1000</f>
        <v>784.82299999999998</v>
      </c>
      <c r="CZ13" s="302">
        <f>'[4]Субвенция  на  полномочия'!AM8/1000</f>
        <v>784.822</v>
      </c>
      <c r="DA13" s="301">
        <f>IF(ISERROR(CZ13/CY13*100),,CZ13/CY13*100)</f>
        <v>99.999872582735222</v>
      </c>
      <c r="DB13" s="191">
        <v>2362.8000000000002</v>
      </c>
      <c r="DC13" s="302">
        <f>('[4]Проверочная  таблица'!WD13+'[4]Проверочная  таблица'!WB13)/1000</f>
        <v>2363.6000000000004</v>
      </c>
      <c r="DD13" s="302">
        <f>('[4]Проверочная  таблица'!WE13+'[4]Проверочная  таблица'!WC13)/1000</f>
        <v>667.49554000000001</v>
      </c>
      <c r="DE13" s="301">
        <f>IF(ISERROR(DD13/DC13*100),,DD13/DC13*100)</f>
        <v>28.240630394313754</v>
      </c>
      <c r="DF13" s="191">
        <v>0</v>
      </c>
      <c r="DG13" s="302">
        <f>'[4]Проверочная  таблица'!WF13/1000</f>
        <v>0</v>
      </c>
      <c r="DH13" s="302">
        <f>'[4]Проверочная  таблица'!WG13/1000</f>
        <v>0</v>
      </c>
      <c r="DI13" s="301">
        <f>IF(ISERROR(DH13/DG13*100),,DH13/DG13*100)</f>
        <v>0</v>
      </c>
      <c r="DJ13" s="191">
        <v>0</v>
      </c>
      <c r="DK13" s="302">
        <f>'[4]Субвенция  на  полномочия'!AN8/1000</f>
        <v>0</v>
      </c>
      <c r="DL13" s="302">
        <f>'[4]Субвенция  на  полномочия'!AO8/1000</f>
        <v>0</v>
      </c>
      <c r="DM13" s="301">
        <f>IF(ISERROR(DL13/DK13*100),,DL13/DK13*100)</f>
        <v>0</v>
      </c>
      <c r="DO13" s="303"/>
    </row>
    <row r="14" spans="1:135" s="194" customFormat="1" ht="23.65" customHeight="1" x14ac:dyDescent="0.25">
      <c r="A14" s="195" t="s">
        <v>13</v>
      </c>
      <c r="B14" s="300">
        <f t="shared" si="0"/>
        <v>968710.79824000003</v>
      </c>
      <c r="C14" s="300">
        <f t="shared" si="0"/>
        <v>1016009.4861099999</v>
      </c>
      <c r="D14" s="300">
        <f>'[2]Для администрации КБ_точно'!X15</f>
        <v>1016009.4861100001</v>
      </c>
      <c r="E14" s="300">
        <f t="shared" ref="E14:E30" si="2">D14-C14</f>
        <v>0</v>
      </c>
      <c r="F14" s="300">
        <f>'[2]Для администрации КБ_точно'!Y15</f>
        <v>1015381.70393</v>
      </c>
      <c r="G14" s="300">
        <f t="shared" ref="G14:G30" si="3">F14-H14</f>
        <v>0</v>
      </c>
      <c r="H14" s="300">
        <f t="shared" si="1"/>
        <v>1015381.7039300001</v>
      </c>
      <c r="I14" s="301">
        <f t="shared" ref="I14:I39" si="4">IF(ISERROR(H14/C14*100),,H14/C14*100)</f>
        <v>99.938210992261162</v>
      </c>
      <c r="J14" s="192"/>
      <c r="K14" s="302">
        <f>'[4]Проверочная  таблица'!WH17/1000</f>
        <v>0</v>
      </c>
      <c r="L14" s="302">
        <f>'[4]Проверочная  таблица'!WI17/1000</f>
        <v>0</v>
      </c>
      <c r="M14" s="301">
        <f t="shared" ref="M14:M31" si="5">IF(ISERROR(L14/K14*100),,L14/K14*100)</f>
        <v>0</v>
      </c>
      <c r="N14" s="192">
        <v>0</v>
      </c>
      <c r="O14" s="302">
        <f>'[4]Проверочная  таблица'!WJ17/1000</f>
        <v>0</v>
      </c>
      <c r="P14" s="302">
        <f>'[4]Проверочная  таблица'!WK17/1000</f>
        <v>0</v>
      </c>
      <c r="Q14" s="301">
        <f t="shared" ref="Q14:Q31" si="6">IF(ISERROR(P14/O14*100),,P14/O14*100)</f>
        <v>0</v>
      </c>
      <c r="R14" s="192">
        <v>0</v>
      </c>
      <c r="S14" s="302">
        <f>'[4]Проверочная  таблица'!WL17/1000</f>
        <v>0</v>
      </c>
      <c r="T14" s="302">
        <f>'[4]Проверочная  таблица'!WM17/1000</f>
        <v>0</v>
      </c>
      <c r="U14" s="301">
        <f t="shared" ref="U14:U31" si="7">IF(ISERROR(T14/S14*100),,T14/S14*100)</f>
        <v>0</v>
      </c>
      <c r="V14" s="192">
        <v>7.0691499999999996</v>
      </c>
      <c r="W14" s="302">
        <f>'[4]Субвенция  на  полномочия'!D12/1000</f>
        <v>7.0691499999999996</v>
      </c>
      <c r="X14" s="302">
        <f>'[4]Субвенция  на  полномочия'!E12/1000</f>
        <v>0</v>
      </c>
      <c r="Y14" s="301">
        <f t="shared" ref="Y14:Y31" si="8">IF(ISERROR(X14/W14*100),,X14/W14*100)</f>
        <v>0</v>
      </c>
      <c r="Z14" s="192">
        <v>1304.6880000000001</v>
      </c>
      <c r="AA14" s="302">
        <f>'[4]Субвенция  на  полномочия'!F12/1000</f>
        <v>1073.0719999999999</v>
      </c>
      <c r="AB14" s="302">
        <f>'[4]Субвенция  на  полномочия'!G12/1000</f>
        <v>1073.0719999999999</v>
      </c>
      <c r="AC14" s="301">
        <f t="shared" ref="AC14:AC31" si="9">IF(ISERROR(AB14/AA14*100),,AB14/AA14*100)</f>
        <v>100</v>
      </c>
      <c r="AD14" s="192">
        <v>212.52</v>
      </c>
      <c r="AE14" s="302">
        <f>'[4]Субвенция  на  полномочия'!H12/1000</f>
        <v>190.65200000000002</v>
      </c>
      <c r="AF14" s="302">
        <f>'[4]Субвенция  на  полномочия'!I12/1000</f>
        <v>177.40799999999999</v>
      </c>
      <c r="AG14" s="301">
        <f t="shared" ref="AG14:AG31" si="10">IF(ISERROR(AF14/AE14*100),,AF14/AE14*100)</f>
        <v>93.053311793214846</v>
      </c>
      <c r="AH14" s="192">
        <v>1344.6759999999999</v>
      </c>
      <c r="AI14" s="302">
        <f>'[4]Субвенция  на  полномочия'!J12/1000</f>
        <v>1569.4142399999998</v>
      </c>
      <c r="AJ14" s="302">
        <f>'[4]Субвенция  на  полномочия'!K12/1000</f>
        <v>1569.4142400000001</v>
      </c>
      <c r="AK14" s="301">
        <f t="shared" ref="AK14:AK31" si="11">IF(ISERROR(AJ14/AI14*100),,AJ14/AI14*100)</f>
        <v>100.00000000000003</v>
      </c>
      <c r="AL14" s="192">
        <v>22558.971799999999</v>
      </c>
      <c r="AM14" s="302">
        <f>'[4]Субвенция  на  полномочия'!L12/1000</f>
        <v>27088.971799999999</v>
      </c>
      <c r="AN14" s="302">
        <f>'[4]Субвенция  на  полномочия'!M12/1000</f>
        <v>27088.971799999999</v>
      </c>
      <c r="AO14" s="301">
        <f t="shared" ref="AO14:AO31" si="12">IF(ISERROR(AN14/AM14*100),,AN14/AM14*100)</f>
        <v>100</v>
      </c>
      <c r="AP14" s="192">
        <v>897.6</v>
      </c>
      <c r="AQ14" s="302">
        <f>'[4]Субвенция  на  полномочия'!P12/1000</f>
        <v>835.30000000000007</v>
      </c>
      <c r="AR14" s="302">
        <f>'[4]Субвенция  на  полномочия'!Q12/1000</f>
        <v>835.3</v>
      </c>
      <c r="AS14" s="301">
        <f t="shared" ref="AS14:AS31" si="13">IF(ISERROR(AR14/AQ14*100),,AR14/AQ14*100)</f>
        <v>99.999999999999986</v>
      </c>
      <c r="AT14" s="192">
        <v>39364.287479999999</v>
      </c>
      <c r="AU14" s="302">
        <f>'[4]Проверочная  таблица'!WN17/1000</f>
        <v>39364.287479999999</v>
      </c>
      <c r="AV14" s="302">
        <f>'[4]Проверочная  таблица'!WQ17/1000</f>
        <v>39364.287469999996</v>
      </c>
      <c r="AW14" s="301">
        <f t="shared" ref="AW14:AW31" si="14">IF(ISERROR(AV14/AU14*100),,AV14/AU14*100)</f>
        <v>99.99999997459625</v>
      </c>
      <c r="AX14" s="192">
        <v>29668.661</v>
      </c>
      <c r="AY14" s="302">
        <f>'[4]Проверочная  таблица'!VZ17/1000</f>
        <v>28607.080999999998</v>
      </c>
      <c r="AZ14" s="302">
        <f>'[4]Проверочная  таблица'!WA17/1000</f>
        <v>28271.479670000001</v>
      </c>
      <c r="BA14" s="301">
        <f t="shared" ref="BA14:BA31" si="15">IF(ISERROR(AZ14/AY14*100),,AZ14/AY14*100)</f>
        <v>98.826859231111357</v>
      </c>
      <c r="BB14" s="192">
        <v>7514.7402000000002</v>
      </c>
      <c r="BC14" s="302">
        <f>'[4]Субвенция  на  полномочия'!N12/1000</f>
        <v>8063.61337</v>
      </c>
      <c r="BD14" s="302">
        <f>'[4]Субвенция  на  полномочия'!O12/1000</f>
        <v>8063.61337</v>
      </c>
      <c r="BE14" s="301">
        <f t="shared" ref="BE14:BE31" si="16">IF(ISERROR(BD14/BC14*100),,BD14/BC14*100)</f>
        <v>100</v>
      </c>
      <c r="BF14" s="192">
        <v>50</v>
      </c>
      <c r="BG14" s="302">
        <f>'[4]Субвенция  на  полномочия'!R12/1000</f>
        <v>0</v>
      </c>
      <c r="BH14" s="302">
        <f>'[4]Субвенция  на  полномочия'!S12/1000</f>
        <v>0</v>
      </c>
      <c r="BI14" s="301">
        <f t="shared" ref="BI14:BI31" si="17">IF(ISERROR(BH14/BG14*100),,BH14/BG14*100)</f>
        <v>0</v>
      </c>
      <c r="BJ14" s="192">
        <v>623123.05599999998</v>
      </c>
      <c r="BK14" s="302">
        <f>'[4]Субвенция  на  полномочия'!T12/1000</f>
        <v>649590.20299999998</v>
      </c>
      <c r="BL14" s="302">
        <f>'[4]Субвенция  на  полномочия'!U12/1000</f>
        <v>649590.20299999998</v>
      </c>
      <c r="BM14" s="301">
        <f t="shared" ref="BM14:BM31" si="18">IF(ISERROR(BL14/BK14*100),,BL14/BK14*100)</f>
        <v>100</v>
      </c>
      <c r="BN14" s="192">
        <v>0</v>
      </c>
      <c r="BO14" s="302">
        <f>'[4]Субвенция  на  полномочия'!V12/1000</f>
        <v>0</v>
      </c>
      <c r="BP14" s="302">
        <f>'[4]Субвенция  на  полномочия'!W12/1000</f>
        <v>0</v>
      </c>
      <c r="BQ14" s="301">
        <f t="shared" ref="BQ14:BQ31" si="19">IF(ISERROR(BP14/BO14*100),,BP14/BO14*100)</f>
        <v>0</v>
      </c>
      <c r="BR14" s="192">
        <v>228621.24600000001</v>
      </c>
      <c r="BS14" s="302">
        <f>'[4]Субвенция  на  полномочия'!X12/1000</f>
        <v>243438.31200000001</v>
      </c>
      <c r="BT14" s="302">
        <f>'[4]Субвенция  на  полномочия'!Y12/1000</f>
        <v>243438.31200000001</v>
      </c>
      <c r="BU14" s="301">
        <f t="shared" ref="BU14:BU31" si="20">IF(ISERROR(BT14/BS14*100),,BT14/BS14*100)</f>
        <v>100</v>
      </c>
      <c r="BV14" s="192">
        <v>14.5</v>
      </c>
      <c r="BW14" s="302">
        <f>'[4]Субвенция  на  полномочия'!Z12/1000</f>
        <v>0</v>
      </c>
      <c r="BX14" s="302">
        <f>'[4]Субвенция  на  полномочия'!AA12/1000</f>
        <v>0</v>
      </c>
      <c r="BY14" s="301">
        <f t="shared" ref="BY14:BY31" si="21">IF(ISERROR(BX14/BW14*100),,BX14/BW14*100)</f>
        <v>0</v>
      </c>
      <c r="BZ14" s="192">
        <v>3133.4037699999999</v>
      </c>
      <c r="CA14" s="302">
        <f>'[4]Проверочная  таблица'!WT17/1000</f>
        <v>3579.0887699999998</v>
      </c>
      <c r="CB14" s="302">
        <f>'[4]Проверочная  таблица'!WW17/1000</f>
        <v>3579.0887699999998</v>
      </c>
      <c r="CC14" s="301">
        <f t="shared" ref="CC14:CC31" si="22">IF(ISERROR(CB14/CA14*100),,CB14/CA14*100)</f>
        <v>100</v>
      </c>
      <c r="CD14" s="192">
        <v>2694.3800299999998</v>
      </c>
      <c r="CE14" s="302">
        <f>'[4]Субвенция  на  полномочия'!AB12/1000</f>
        <v>2908.0250299999998</v>
      </c>
      <c r="CF14" s="302">
        <f>'[4]Субвенция  на  полномочия'!AC12/1000</f>
        <v>2908.0250299999998</v>
      </c>
      <c r="CG14" s="301">
        <f t="shared" ref="CG14:CG31" si="23">IF(ISERROR(CF14/CE14*100),,CF14/CE14*100)</f>
        <v>100</v>
      </c>
      <c r="CH14" s="192">
        <v>0</v>
      </c>
      <c r="CI14" s="302">
        <f>'[4]Субвенция  на  полномочия'!AD12/1000</f>
        <v>0</v>
      </c>
      <c r="CJ14" s="302">
        <f>'[4]Субвенция  на  полномочия'!AE12/1000</f>
        <v>0</v>
      </c>
      <c r="CK14" s="301">
        <f t="shared" ref="CK14:CK31" si="24">IF(ISERROR(CJ14/CI14*100),,CJ14/CI14*100)</f>
        <v>0</v>
      </c>
      <c r="CL14" s="192">
        <v>1599.4348400000001</v>
      </c>
      <c r="CM14" s="302">
        <f>'[4]Субвенция  на  полномочия'!AF12/1000</f>
        <v>1715.9615799999999</v>
      </c>
      <c r="CN14" s="302">
        <f>'[4]Субвенция  на  полномочия'!AG12/1000</f>
        <v>1715.9615800000001</v>
      </c>
      <c r="CO14" s="301">
        <f t="shared" ref="CO14:CO31" si="25">IF(ISERROR(CN14/CM14*100),,CN14/CM14*100)</f>
        <v>100.00000000000003</v>
      </c>
      <c r="CP14" s="192">
        <v>1705.3</v>
      </c>
      <c r="CQ14" s="302">
        <f>'[4]Субвенция  на  полномочия'!AH12/1000</f>
        <v>2949.855</v>
      </c>
      <c r="CR14" s="302">
        <f>'[4]Субвенция  на  полномочия'!AI12/1000</f>
        <v>2947.10538</v>
      </c>
      <c r="CS14" s="301">
        <f t="shared" ref="CS14:CS31" si="26">IF(ISERROR(CR14/CQ14*100),,CR14/CQ14*100)</f>
        <v>99.906787960764177</v>
      </c>
      <c r="CT14" s="192">
        <v>0</v>
      </c>
      <c r="CU14" s="302">
        <f>'[4]Субвенция  на  полномочия'!AJ12/1000</f>
        <v>0</v>
      </c>
      <c r="CV14" s="302">
        <f>'[4]Субвенция  на  полномочия'!AK12/1000</f>
        <v>0</v>
      </c>
      <c r="CW14" s="301">
        <f t="shared" ref="CW14:CW31" si="27">IF(ISERROR(CV14/CU14*100),,CV14/CU14*100)</f>
        <v>0</v>
      </c>
      <c r="CX14" s="192">
        <v>782.12</v>
      </c>
      <c r="CY14" s="302">
        <f>'[4]Субвенция  на  полномочия'!AL12/1000</f>
        <v>847.173</v>
      </c>
      <c r="CZ14" s="302">
        <f>'[4]Субвенция  на  полномочия'!AM12/1000</f>
        <v>847.173</v>
      </c>
      <c r="DA14" s="301">
        <f t="shared" ref="DA14:DA31" si="28">IF(ISERROR(CZ14/CY14*100),,CZ14/CY14*100)</f>
        <v>100</v>
      </c>
      <c r="DB14" s="192">
        <v>3142.1</v>
      </c>
      <c r="DC14" s="302">
        <f>('[4]Проверочная  таблица'!WD17+'[4]Проверочная  таблица'!WB17)/1000</f>
        <v>3146.2999999999997</v>
      </c>
      <c r="DD14" s="302">
        <f>('[4]Проверочная  таблица'!WE17+'[4]Проверочная  таблица'!WC17)/1000</f>
        <v>2877.1819300000002</v>
      </c>
      <c r="DE14" s="301">
        <f t="shared" ref="DE14:DE31" si="29">IF(ISERROR(DD14/DC14*100),,DD14/DC14*100)</f>
        <v>91.446522264246909</v>
      </c>
      <c r="DF14" s="192">
        <v>0</v>
      </c>
      <c r="DG14" s="302">
        <f>'[4]Проверочная  таблица'!WF17/1000</f>
        <v>0</v>
      </c>
      <c r="DH14" s="302">
        <f>'[4]Проверочная  таблица'!WG17/1000</f>
        <v>0</v>
      </c>
      <c r="DI14" s="301">
        <f t="shared" ref="DI14:DI31" si="30">IF(ISERROR(DH14/DG14*100),,DH14/DG14*100)</f>
        <v>0</v>
      </c>
      <c r="DJ14" s="192">
        <v>972.04396999999994</v>
      </c>
      <c r="DK14" s="302">
        <f>'[4]Субвенция  на  полномочия'!AN12/1000</f>
        <v>1035.1066899999998</v>
      </c>
      <c r="DL14" s="302">
        <f>'[4]Субвенция  на  полномочия'!AO12/1000</f>
        <v>1035.1066899999998</v>
      </c>
      <c r="DM14" s="301">
        <f t="shared" ref="DM14:DM31" si="31">IF(ISERROR(DL14/DK14*100),,DL14/DK14*100)</f>
        <v>100</v>
      </c>
      <c r="DO14" s="303"/>
    </row>
    <row r="15" spans="1:135" s="194" customFormat="1" ht="23.65" customHeight="1" x14ac:dyDescent="0.25">
      <c r="A15" s="195" t="s">
        <v>14</v>
      </c>
      <c r="B15" s="300">
        <f t="shared" si="0"/>
        <v>469724.82296000002</v>
      </c>
      <c r="C15" s="300">
        <f t="shared" si="0"/>
        <v>488903.48797999986</v>
      </c>
      <c r="D15" s="300">
        <f>'[2]Для администрации КБ_точно'!X16</f>
        <v>488903.48797999998</v>
      </c>
      <c r="E15" s="300">
        <f t="shared" si="2"/>
        <v>0</v>
      </c>
      <c r="F15" s="300">
        <f>'[2]Для администрации КБ_точно'!Y16</f>
        <v>477428.30854</v>
      </c>
      <c r="G15" s="300">
        <f t="shared" si="3"/>
        <v>0</v>
      </c>
      <c r="H15" s="300">
        <f t="shared" si="1"/>
        <v>477428.30853999994</v>
      </c>
      <c r="I15" s="301">
        <f t="shared" si="4"/>
        <v>97.652874294799602</v>
      </c>
      <c r="J15" s="192"/>
      <c r="K15" s="302">
        <f>'[4]Проверочная  таблица'!WH18/1000</f>
        <v>0</v>
      </c>
      <c r="L15" s="302">
        <f>'[4]Проверочная  таблица'!WI18/1000</f>
        <v>0</v>
      </c>
      <c r="M15" s="301">
        <f t="shared" si="5"/>
        <v>0</v>
      </c>
      <c r="N15" s="192">
        <v>1553</v>
      </c>
      <c r="O15" s="302">
        <f>'[4]Проверочная  таблица'!WJ18/1000</f>
        <v>1553</v>
      </c>
      <c r="P15" s="302">
        <f>'[4]Проверочная  таблица'!WK18/1000</f>
        <v>1553</v>
      </c>
      <c r="Q15" s="301">
        <f t="shared" si="6"/>
        <v>100</v>
      </c>
      <c r="R15" s="192">
        <v>0</v>
      </c>
      <c r="S15" s="302">
        <f>'[4]Проверочная  таблица'!WL18/1000</f>
        <v>0</v>
      </c>
      <c r="T15" s="302">
        <f>'[4]Проверочная  таблица'!WM18/1000</f>
        <v>0</v>
      </c>
      <c r="U15" s="301">
        <f t="shared" si="7"/>
        <v>0</v>
      </c>
      <c r="V15" s="192">
        <v>7.0691499999999996</v>
      </c>
      <c r="W15" s="302">
        <f>'[4]Субвенция  на  полномочия'!D13/1000</f>
        <v>7.0691499999999996</v>
      </c>
      <c r="X15" s="302">
        <f>'[4]Субвенция  на  полномочия'!E13/1000</f>
        <v>0</v>
      </c>
      <c r="Y15" s="301">
        <f t="shared" si="8"/>
        <v>0</v>
      </c>
      <c r="Z15" s="192">
        <v>643.10400000000004</v>
      </c>
      <c r="AA15" s="302">
        <f>'[4]Субвенция  на  полномочия'!F13/1000</f>
        <v>587.48</v>
      </c>
      <c r="AB15" s="302">
        <f>'[4]Субвенция  на  полномочия'!G13/1000</f>
        <v>570.23199999999997</v>
      </c>
      <c r="AC15" s="301">
        <f t="shared" si="9"/>
        <v>97.064070266221819</v>
      </c>
      <c r="AD15" s="192">
        <v>251.328</v>
      </c>
      <c r="AE15" s="302">
        <f>'[4]Субвенция  на  полномочия'!H13/1000</f>
        <v>251.328</v>
      </c>
      <c r="AF15" s="302">
        <f>'[4]Субвенция  на  полномочия'!I13/1000</f>
        <v>233.31</v>
      </c>
      <c r="AG15" s="301">
        <f t="shared" si="10"/>
        <v>92.830882352941174</v>
      </c>
      <c r="AH15" s="192">
        <v>1300.6759999999999</v>
      </c>
      <c r="AI15" s="302">
        <f>'[4]Субвенция  на  полномочия'!J13/1000</f>
        <v>1420.4142399999998</v>
      </c>
      <c r="AJ15" s="302">
        <f>'[4]Субвенция  на  полномочия'!K13/1000</f>
        <v>1420.4142400000001</v>
      </c>
      <c r="AK15" s="301">
        <f t="shared" si="11"/>
        <v>100.00000000000003</v>
      </c>
      <c r="AL15" s="192">
        <v>10737.4028</v>
      </c>
      <c r="AM15" s="302">
        <f>'[4]Субвенция  на  полномочия'!L13/1000</f>
        <v>9947.4027999999998</v>
      </c>
      <c r="AN15" s="302">
        <f>'[4]Субвенция  на  полномочия'!M13/1000</f>
        <v>8058.7374500000005</v>
      </c>
      <c r="AO15" s="301">
        <f t="shared" si="12"/>
        <v>81.013482735413106</v>
      </c>
      <c r="AP15" s="192">
        <v>204</v>
      </c>
      <c r="AQ15" s="302">
        <f>'[4]Субвенция  на  полномочия'!P13/1000</f>
        <v>279.47000000000003</v>
      </c>
      <c r="AR15" s="302">
        <f>'[4]Субвенция  на  полномочия'!Q13/1000</f>
        <v>279.47000000000003</v>
      </c>
      <c r="AS15" s="301">
        <f t="shared" si="13"/>
        <v>100</v>
      </c>
      <c r="AT15" s="192">
        <v>14199.10189</v>
      </c>
      <c r="AU15" s="302">
        <f>'[4]Проверочная  таблица'!WN18/1000</f>
        <v>14699.10189</v>
      </c>
      <c r="AV15" s="302">
        <f>'[4]Проверочная  таблица'!WQ18/1000</f>
        <v>14478.065050000001</v>
      </c>
      <c r="AW15" s="301">
        <f t="shared" si="14"/>
        <v>98.496256154599678</v>
      </c>
      <c r="AX15" s="192">
        <v>28783.613000000001</v>
      </c>
      <c r="AY15" s="302">
        <f>'[4]Проверочная  таблица'!VZ18/1000</f>
        <v>24726.037</v>
      </c>
      <c r="AZ15" s="302">
        <f>'[4]Проверочная  таблица'!WA18/1000</f>
        <v>24726.037</v>
      </c>
      <c r="BA15" s="301">
        <f t="shared" si="15"/>
        <v>100</v>
      </c>
      <c r="BB15" s="192">
        <v>3440.5985699999997</v>
      </c>
      <c r="BC15" s="302">
        <f>'[4]Субвенция  на  полномочия'!N13/1000</f>
        <v>3724.1742399999998</v>
      </c>
      <c r="BD15" s="302">
        <f>'[4]Субвенция  на  полномочия'!O13/1000</f>
        <v>3724.1742400000003</v>
      </c>
      <c r="BE15" s="301">
        <f t="shared" si="16"/>
        <v>100.00000000000003</v>
      </c>
      <c r="BF15" s="192">
        <v>100</v>
      </c>
      <c r="BG15" s="302">
        <f>'[4]Субвенция  на  полномочия'!R13/1000</f>
        <v>50</v>
      </c>
      <c r="BH15" s="302">
        <f>'[4]Субвенция  на  полномочия'!S13/1000</f>
        <v>50</v>
      </c>
      <c r="BI15" s="301">
        <f t="shared" si="17"/>
        <v>100</v>
      </c>
      <c r="BJ15" s="192">
        <v>251224.65900000001</v>
      </c>
      <c r="BK15" s="302">
        <f>'[4]Субвенция  на  полномочия'!T13/1000</f>
        <v>263474.96499999997</v>
      </c>
      <c r="BL15" s="302">
        <f>'[4]Субвенция  на  полномочия'!U13/1000</f>
        <v>260974.965</v>
      </c>
      <c r="BM15" s="301">
        <f t="shared" si="18"/>
        <v>99.051143246190392</v>
      </c>
      <c r="BN15" s="192">
        <v>0</v>
      </c>
      <c r="BO15" s="302">
        <f>'[4]Субвенция  на  полномочия'!V13/1000</f>
        <v>0</v>
      </c>
      <c r="BP15" s="302">
        <f>'[4]Субвенция  на  полномочия'!W13/1000</f>
        <v>0</v>
      </c>
      <c r="BQ15" s="301">
        <f t="shared" si="19"/>
        <v>0</v>
      </c>
      <c r="BR15" s="192">
        <v>143092.31200000001</v>
      </c>
      <c r="BS15" s="302">
        <f>'[4]Субвенция  на  полномочия'!X13/1000</f>
        <v>153091.06400000001</v>
      </c>
      <c r="BT15" s="302">
        <f>'[4]Субвенция  на  полномочия'!Y13/1000</f>
        <v>148091.06400000001</v>
      </c>
      <c r="BU15" s="301">
        <f t="shared" si="20"/>
        <v>96.733970050662137</v>
      </c>
      <c r="BV15" s="192">
        <v>4</v>
      </c>
      <c r="BW15" s="302">
        <f>'[4]Субвенция  на  полномочия'!Z13/1000</f>
        <v>0</v>
      </c>
      <c r="BX15" s="302">
        <f>'[4]Субвенция  на  полномочия'!AA13/1000</f>
        <v>0</v>
      </c>
      <c r="BY15" s="301">
        <f t="shared" si="21"/>
        <v>0</v>
      </c>
      <c r="BZ15" s="192">
        <v>3140.13357</v>
      </c>
      <c r="CA15" s="302">
        <f>'[4]Проверочная  таблица'!WT18/1000</f>
        <v>3344.5785700000001</v>
      </c>
      <c r="CB15" s="302">
        <f>'[4]Проверочная  таблица'!WW18/1000</f>
        <v>3344.5785699999997</v>
      </c>
      <c r="CC15" s="301">
        <f t="shared" si="22"/>
        <v>99.999999999999986</v>
      </c>
      <c r="CD15" s="192">
        <v>1930.2224099999999</v>
      </c>
      <c r="CE15" s="302">
        <f>'[4]Субвенция  на  полномочия'!AB13/1000</f>
        <v>2063.6644099999999</v>
      </c>
      <c r="CF15" s="302">
        <f>'[4]Субвенция  на  полномочия'!AC13/1000</f>
        <v>2063.6644099999999</v>
      </c>
      <c r="CG15" s="301">
        <f t="shared" si="23"/>
        <v>100</v>
      </c>
      <c r="CH15" s="192">
        <v>0</v>
      </c>
      <c r="CI15" s="302">
        <f>'[4]Субвенция  на  полномочия'!AD13/1000</f>
        <v>0</v>
      </c>
      <c r="CJ15" s="302">
        <f>'[4]Субвенция  на  полномочия'!AE13/1000</f>
        <v>0</v>
      </c>
      <c r="CK15" s="301">
        <f t="shared" si="24"/>
        <v>0</v>
      </c>
      <c r="CL15" s="192">
        <v>780.92554000000007</v>
      </c>
      <c r="CM15" s="302">
        <f>'[4]Субвенция  на  полномочия'!AF13/1000</f>
        <v>843.07092999999998</v>
      </c>
      <c r="CN15" s="302">
        <f>'[4]Субвенция  на  полномочия'!AG13/1000</f>
        <v>831.65981999999997</v>
      </c>
      <c r="CO15" s="301">
        <f t="shared" si="25"/>
        <v>98.646482805426587</v>
      </c>
      <c r="CP15" s="192">
        <v>1496.085</v>
      </c>
      <c r="CQ15" s="302">
        <f>'[4]Субвенция  на  полномочия'!AH13/1000</f>
        <v>1873.16</v>
      </c>
      <c r="CR15" s="302">
        <f>'[4]Субвенция  на  полномочия'!AI13/1000</f>
        <v>1853.7715499999999</v>
      </c>
      <c r="CS15" s="301">
        <f t="shared" si="26"/>
        <v>98.964933588161173</v>
      </c>
      <c r="CT15" s="192">
        <v>2959.328</v>
      </c>
      <c r="CU15" s="302">
        <f>'[4]Субвенция  на  полномочия'!AJ13/1000</f>
        <v>2959.328</v>
      </c>
      <c r="CV15" s="302">
        <f>'[4]Субвенция  на  полномочия'!AK13/1000</f>
        <v>1615.9131299999999</v>
      </c>
      <c r="CW15" s="301">
        <f t="shared" si="27"/>
        <v>54.604056393884015</v>
      </c>
      <c r="CX15" s="192">
        <v>822.72</v>
      </c>
      <c r="CY15" s="302">
        <f>'[4]Субвенция  на  полномочия'!AL13/1000</f>
        <v>887.77300000000002</v>
      </c>
      <c r="CZ15" s="302">
        <f>'[4]Субвенция  на  полномочия'!AM13/1000</f>
        <v>712.78777000000002</v>
      </c>
      <c r="DA15" s="301">
        <f t="shared" si="28"/>
        <v>80.28941745243435</v>
      </c>
      <c r="DB15" s="192">
        <v>2100.6999999999998</v>
      </c>
      <c r="DC15" s="302">
        <f>('[4]Проверочная  таблица'!WD18+'[4]Проверочная  таблица'!WB18)/1000</f>
        <v>2103.5</v>
      </c>
      <c r="DD15" s="302">
        <f>('[4]Проверочная  таблица'!WE18+'[4]Проверочная  таблица'!WC18)/1000</f>
        <v>1912.6</v>
      </c>
      <c r="DE15" s="301">
        <f t="shared" si="29"/>
        <v>90.924649393867369</v>
      </c>
      <c r="DF15" s="192">
        <v>0</v>
      </c>
      <c r="DG15" s="302">
        <f>'[4]Проверочная  таблица'!WF18/1000</f>
        <v>0</v>
      </c>
      <c r="DH15" s="302">
        <f>'[4]Проверочная  таблица'!WG18/1000</f>
        <v>0</v>
      </c>
      <c r="DI15" s="301">
        <f t="shared" si="30"/>
        <v>0</v>
      </c>
      <c r="DJ15" s="192">
        <v>953.84402999999998</v>
      </c>
      <c r="DK15" s="302">
        <f>'[4]Субвенция  на  полномочия'!AN13/1000</f>
        <v>1016.90675</v>
      </c>
      <c r="DL15" s="302">
        <f>'[4]Субвенция  на  полномочия'!AO13/1000</f>
        <v>933.86431000000005</v>
      </c>
      <c r="DM15" s="301">
        <f t="shared" si="31"/>
        <v>91.833819570968529</v>
      </c>
      <c r="DO15" s="303"/>
    </row>
    <row r="16" spans="1:135" s="194" customFormat="1" ht="23.65" customHeight="1" x14ac:dyDescent="0.25">
      <c r="A16" s="195" t="s">
        <v>15</v>
      </c>
      <c r="B16" s="300">
        <f t="shared" si="0"/>
        <v>433984.92327999999</v>
      </c>
      <c r="C16" s="300">
        <f t="shared" si="0"/>
        <v>450164.99562999996</v>
      </c>
      <c r="D16" s="300">
        <f>'[2]Для администрации КБ_точно'!X17</f>
        <v>450164.99563000002</v>
      </c>
      <c r="E16" s="300">
        <f t="shared" si="2"/>
        <v>0</v>
      </c>
      <c r="F16" s="300">
        <f>'[2]Для администрации КБ_точно'!Y17</f>
        <v>449124.64429999999</v>
      </c>
      <c r="G16" s="300">
        <f t="shared" si="3"/>
        <v>0</v>
      </c>
      <c r="H16" s="300">
        <f t="shared" si="1"/>
        <v>449124.64429999999</v>
      </c>
      <c r="I16" s="301">
        <f t="shared" si="4"/>
        <v>99.76889555160902</v>
      </c>
      <c r="J16" s="192"/>
      <c r="K16" s="302">
        <f>'[4]Проверочная  таблица'!WH19/1000</f>
        <v>0</v>
      </c>
      <c r="L16" s="302">
        <f>'[4]Проверочная  таблица'!WI19/1000</f>
        <v>0</v>
      </c>
      <c r="M16" s="301">
        <f t="shared" si="5"/>
        <v>0</v>
      </c>
      <c r="N16" s="192">
        <v>0</v>
      </c>
      <c r="O16" s="302">
        <f>'[4]Проверочная  таблица'!WJ19/1000</f>
        <v>0</v>
      </c>
      <c r="P16" s="302">
        <f>'[4]Проверочная  таблица'!WK19/1000</f>
        <v>0</v>
      </c>
      <c r="Q16" s="301">
        <f t="shared" si="6"/>
        <v>0</v>
      </c>
      <c r="R16" s="192">
        <v>0</v>
      </c>
      <c r="S16" s="302">
        <f>'[4]Проверочная  таблица'!WL19/1000</f>
        <v>0</v>
      </c>
      <c r="T16" s="302">
        <f>'[4]Проверочная  таблица'!WM19/1000</f>
        <v>0</v>
      </c>
      <c r="U16" s="301">
        <f t="shared" si="7"/>
        <v>0</v>
      </c>
      <c r="V16" s="192">
        <v>7.0691499999999996</v>
      </c>
      <c r="W16" s="302">
        <f>'[4]Субвенция  на  полномочия'!D14/1000</f>
        <v>7.0691499999999996</v>
      </c>
      <c r="X16" s="302">
        <f>'[4]Субвенция  на  полномочия'!E14/1000</f>
        <v>0</v>
      </c>
      <c r="Y16" s="301">
        <f t="shared" si="8"/>
        <v>0</v>
      </c>
      <c r="Z16" s="192">
        <v>1888.6559999999999</v>
      </c>
      <c r="AA16" s="302">
        <f>'[4]Субвенция  на  полномочия'!F14/1000</f>
        <v>1509.5079999999998</v>
      </c>
      <c r="AB16" s="302">
        <f>'[4]Субвенция  на  полномочия'!G14/1000</f>
        <v>1509.508</v>
      </c>
      <c r="AC16" s="301">
        <f t="shared" si="9"/>
        <v>100.00000000000003</v>
      </c>
      <c r="AD16" s="192">
        <v>517.43799999999999</v>
      </c>
      <c r="AE16" s="302">
        <f>'[4]Субвенция  на  полномочия'!H14/1000</f>
        <v>506.96799999999996</v>
      </c>
      <c r="AF16" s="302">
        <f>'[4]Субвенция  на  полномочия'!I14/1000</f>
        <v>478.63200000000001</v>
      </c>
      <c r="AG16" s="301">
        <f t="shared" si="10"/>
        <v>94.410692588092346</v>
      </c>
      <c r="AH16" s="192">
        <v>1304.7760000000001</v>
      </c>
      <c r="AI16" s="302">
        <f>'[4]Субвенция  на  полномочия'!J14/1000</f>
        <v>1569.93824</v>
      </c>
      <c r="AJ16" s="302">
        <f>'[4]Субвенция  на  полномочия'!K14/1000</f>
        <v>1569.93824</v>
      </c>
      <c r="AK16" s="301">
        <f t="shared" si="11"/>
        <v>100</v>
      </c>
      <c r="AL16" s="192">
        <v>9504.1169000000009</v>
      </c>
      <c r="AM16" s="302">
        <f>'[4]Субвенция  на  полномочия'!L14/1000</f>
        <v>9404.1169000000009</v>
      </c>
      <c r="AN16" s="302">
        <f>'[4]Субвенция  на  полномочия'!M14/1000</f>
        <v>9404.1169000000009</v>
      </c>
      <c r="AO16" s="301">
        <f t="shared" si="12"/>
        <v>100</v>
      </c>
      <c r="AP16" s="192">
        <v>108.8</v>
      </c>
      <c r="AQ16" s="302">
        <f>'[4]Субвенция  на  полномочия'!P14/1000</f>
        <v>287.12</v>
      </c>
      <c r="AR16" s="302">
        <f>'[4]Субвенция  на  полномочия'!Q14/1000</f>
        <v>265.27999999999997</v>
      </c>
      <c r="AS16" s="301">
        <f t="shared" si="13"/>
        <v>92.393424352187225</v>
      </c>
      <c r="AT16" s="192">
        <v>11508.988789999999</v>
      </c>
      <c r="AU16" s="302">
        <f>'[4]Проверочная  таблица'!WN19/1000</f>
        <v>11508.988789999999</v>
      </c>
      <c r="AV16" s="302">
        <f>'[4]Проверочная  таблица'!WQ19/1000</f>
        <v>11204.30667</v>
      </c>
      <c r="AW16" s="301">
        <f t="shared" si="14"/>
        <v>97.35265951197438</v>
      </c>
      <c r="AX16" s="192">
        <v>10352.727999999999</v>
      </c>
      <c r="AY16" s="302">
        <f>'[4]Проверочная  таблица'!VZ19/1000</f>
        <v>10276.669999999998</v>
      </c>
      <c r="AZ16" s="302">
        <f>'[4]Проверочная  таблица'!WA19/1000</f>
        <v>10276.67</v>
      </c>
      <c r="BA16" s="301">
        <f t="shared" si="15"/>
        <v>100.00000000000003</v>
      </c>
      <c r="BB16" s="192">
        <v>4013.09258</v>
      </c>
      <c r="BC16" s="302">
        <f>'[4]Субвенция  на  полномочия'!N14/1000</f>
        <v>4332.4275799999996</v>
      </c>
      <c r="BD16" s="302">
        <f>'[4]Субвенция  на  полномочия'!O14/1000</f>
        <v>4310</v>
      </c>
      <c r="BE16" s="301">
        <f t="shared" si="16"/>
        <v>99.482332258627167</v>
      </c>
      <c r="BF16" s="192">
        <v>150</v>
      </c>
      <c r="BG16" s="302">
        <f>'[4]Субвенция  на  полномочия'!R14/1000</f>
        <v>50</v>
      </c>
      <c r="BH16" s="302">
        <f>'[4]Субвенция  на  полномочия'!S14/1000</f>
        <v>0</v>
      </c>
      <c r="BI16" s="301">
        <f t="shared" si="17"/>
        <v>0</v>
      </c>
      <c r="BJ16" s="192">
        <v>331163.94099999999</v>
      </c>
      <c r="BK16" s="302">
        <f>'[4]Субвенция  на  полномочия'!T14/1000</f>
        <v>342156.34899999999</v>
      </c>
      <c r="BL16" s="302">
        <f>'[4]Субвенция  на  полномочия'!U14/1000</f>
        <v>341732.538</v>
      </c>
      <c r="BM16" s="301">
        <f t="shared" si="18"/>
        <v>99.876135281067079</v>
      </c>
      <c r="BN16" s="192">
        <v>0</v>
      </c>
      <c r="BO16" s="302">
        <f>'[4]Субвенция  на  полномочия'!V14/1000</f>
        <v>0</v>
      </c>
      <c r="BP16" s="302">
        <f>'[4]Субвенция  на  полномочия'!W14/1000</f>
        <v>0</v>
      </c>
      <c r="BQ16" s="301">
        <f t="shared" si="19"/>
        <v>0</v>
      </c>
      <c r="BR16" s="192">
        <v>50942.542000000001</v>
      </c>
      <c r="BS16" s="302">
        <f>'[4]Субвенция  на  полномочия'!X14/1000</f>
        <v>53913.002999999997</v>
      </c>
      <c r="BT16" s="302">
        <f>'[4]Субвенция  на  полномочия'!Y14/1000</f>
        <v>53913.002999999997</v>
      </c>
      <c r="BU16" s="301">
        <f t="shared" si="20"/>
        <v>100</v>
      </c>
      <c r="BV16" s="192">
        <v>4.5</v>
      </c>
      <c r="BW16" s="302">
        <f>'[4]Субвенция  на  полномочия'!Z14/1000</f>
        <v>0</v>
      </c>
      <c r="BX16" s="302">
        <f>'[4]Субвенция  на  полномочия'!AA14/1000</f>
        <v>0</v>
      </c>
      <c r="BY16" s="301">
        <f t="shared" si="21"/>
        <v>0</v>
      </c>
      <c r="BZ16" s="192">
        <v>1992.7848600000002</v>
      </c>
      <c r="CA16" s="302">
        <f>'[4]Проверочная  таблица'!WT19/1000</f>
        <v>2128.5708599999998</v>
      </c>
      <c r="CB16" s="302">
        <f>'[4]Проверочная  таблица'!WW19/1000</f>
        <v>2128.5708600000003</v>
      </c>
      <c r="CC16" s="301">
        <f t="shared" si="22"/>
        <v>100.00000000000003</v>
      </c>
      <c r="CD16" s="192">
        <v>2147.0864300000003</v>
      </c>
      <c r="CE16" s="302">
        <f>'[4]Субвенция  на  полномочия'!AB14/1000</f>
        <v>2296.9614299999998</v>
      </c>
      <c r="CF16" s="302">
        <f>'[4]Субвенция  на  полномочия'!AC14/1000</f>
        <v>2296.9614300000003</v>
      </c>
      <c r="CG16" s="301">
        <f t="shared" si="23"/>
        <v>100.00000000000003</v>
      </c>
      <c r="CH16" s="192">
        <v>0</v>
      </c>
      <c r="CI16" s="302">
        <f>'[4]Субвенция  на  полномочия'!AD14/1000</f>
        <v>0</v>
      </c>
      <c r="CJ16" s="302">
        <f>'[4]Субвенция  на  полномочия'!AE14/1000</f>
        <v>0</v>
      </c>
      <c r="CK16" s="301">
        <f t="shared" si="24"/>
        <v>0</v>
      </c>
      <c r="CL16" s="192">
        <v>770.92554000000007</v>
      </c>
      <c r="CM16" s="302">
        <f>'[4]Субвенция  на  полномочия'!AF14/1000</f>
        <v>833.07092999999998</v>
      </c>
      <c r="CN16" s="302">
        <f>'[4]Субвенция  на  полномочия'!AG14/1000</f>
        <v>775</v>
      </c>
      <c r="CO16" s="301">
        <f t="shared" si="25"/>
        <v>93.029293436034308</v>
      </c>
      <c r="CP16" s="192">
        <v>1827.671</v>
      </c>
      <c r="CQ16" s="302">
        <f>'[4]Субвенция  на  полномочия'!AH14/1000</f>
        <v>3422.3110000000001</v>
      </c>
      <c r="CR16" s="302">
        <f>'[4]Субвенция  на  полномочия'!AI14/1000</f>
        <v>3388.4794500000003</v>
      </c>
      <c r="CS16" s="301">
        <f t="shared" si="26"/>
        <v>99.011441391504164</v>
      </c>
      <c r="CT16" s="192">
        <v>986.44299999999998</v>
      </c>
      <c r="CU16" s="302">
        <f>'[4]Субвенция  на  полномочия'!AJ14/1000</f>
        <v>986.44299999999998</v>
      </c>
      <c r="CV16" s="302">
        <f>'[4]Субвенция  на  полномочия'!AK14/1000</f>
        <v>896.16</v>
      </c>
      <c r="CW16" s="301">
        <f t="shared" si="27"/>
        <v>90.847621200616757</v>
      </c>
      <c r="CX16" s="192">
        <v>857.52</v>
      </c>
      <c r="CY16" s="302">
        <f>'[4]Субвенция  на  полномочия'!AL14/1000</f>
        <v>972.57299999999998</v>
      </c>
      <c r="CZ16" s="302">
        <f>'[4]Субвенция  на  полномочия'!AM14/1000</f>
        <v>972.57299999999998</v>
      </c>
      <c r="DA16" s="301">
        <f t="shared" si="28"/>
        <v>100</v>
      </c>
      <c r="DB16" s="192">
        <v>2944.3</v>
      </c>
      <c r="DC16" s="302">
        <f>('[4]Проверочная  таблица'!WD19+'[4]Проверочная  таблица'!WB19)/1000</f>
        <v>2948.3</v>
      </c>
      <c r="DD16" s="302">
        <f>('[4]Проверочная  таблица'!WE19+'[4]Проверочная  таблица'!WC19)/1000</f>
        <v>2948.3</v>
      </c>
      <c r="DE16" s="301">
        <f t="shared" si="29"/>
        <v>100</v>
      </c>
      <c r="DF16" s="192">
        <v>0</v>
      </c>
      <c r="DG16" s="302">
        <f>'[4]Проверочная  таблица'!WF19/1000</f>
        <v>0</v>
      </c>
      <c r="DH16" s="302">
        <f>'[4]Проверочная  таблица'!WG19/1000</f>
        <v>0</v>
      </c>
      <c r="DI16" s="301">
        <f t="shared" si="30"/>
        <v>0</v>
      </c>
      <c r="DJ16" s="192">
        <v>991.54403000000002</v>
      </c>
      <c r="DK16" s="302">
        <f>'[4]Субвенция  на  полномочия'!AN14/1000</f>
        <v>1054.6067499999999</v>
      </c>
      <c r="DL16" s="302">
        <f>'[4]Субвенция  на  полномочия'!AO14/1000</f>
        <v>1054.6067499999999</v>
      </c>
      <c r="DM16" s="301">
        <f t="shared" si="31"/>
        <v>100</v>
      </c>
      <c r="DO16" s="303"/>
    </row>
    <row r="17" spans="1:119" s="194" customFormat="1" ht="23.65" customHeight="1" x14ac:dyDescent="0.25">
      <c r="A17" s="195" t="s">
        <v>16</v>
      </c>
      <c r="B17" s="300">
        <f t="shared" si="0"/>
        <v>483653.77740999992</v>
      </c>
      <c r="C17" s="300">
        <f t="shared" si="0"/>
        <v>508022.28501000005</v>
      </c>
      <c r="D17" s="300">
        <f>'[2]Для администрации КБ_точно'!X18</f>
        <v>508022.28500999999</v>
      </c>
      <c r="E17" s="300">
        <f t="shared" si="2"/>
        <v>0</v>
      </c>
      <c r="F17" s="300">
        <f>'[2]Для администрации КБ_точно'!Y18</f>
        <v>505219.19960000005</v>
      </c>
      <c r="G17" s="300">
        <f t="shared" si="3"/>
        <v>0</v>
      </c>
      <c r="H17" s="300">
        <f t="shared" si="1"/>
        <v>505219.19960000005</v>
      </c>
      <c r="I17" s="301">
        <f t="shared" si="4"/>
        <v>99.448235738330879</v>
      </c>
      <c r="J17" s="192"/>
      <c r="K17" s="302">
        <f>'[4]Проверочная  таблица'!WH14/1000</f>
        <v>0</v>
      </c>
      <c r="L17" s="302">
        <f>'[4]Проверочная  таблица'!WI14/1000</f>
        <v>0</v>
      </c>
      <c r="M17" s="301">
        <f t="shared" si="5"/>
        <v>0</v>
      </c>
      <c r="N17" s="192">
        <v>0</v>
      </c>
      <c r="O17" s="302">
        <f>'[4]Проверочная  таблица'!WJ14/1000</f>
        <v>0</v>
      </c>
      <c r="P17" s="302">
        <f>'[4]Проверочная  таблица'!WK14/1000</f>
        <v>0</v>
      </c>
      <c r="Q17" s="301">
        <f t="shared" si="6"/>
        <v>0</v>
      </c>
      <c r="R17" s="192">
        <v>0</v>
      </c>
      <c r="S17" s="302">
        <f>'[4]Проверочная  таблица'!WL14/1000</f>
        <v>0</v>
      </c>
      <c r="T17" s="302">
        <f>'[4]Проверочная  таблица'!WM14/1000</f>
        <v>0</v>
      </c>
      <c r="U17" s="301">
        <f t="shared" si="7"/>
        <v>0</v>
      </c>
      <c r="V17" s="192">
        <v>7.0691499999999996</v>
      </c>
      <c r="W17" s="302">
        <f>'[4]Субвенция  на  полномочия'!D9/1000</f>
        <v>7.0691499999999996</v>
      </c>
      <c r="X17" s="302">
        <f>'[4]Субвенция  на  полномочия'!E9/1000</f>
        <v>0</v>
      </c>
      <c r="Y17" s="301">
        <f t="shared" si="8"/>
        <v>0</v>
      </c>
      <c r="Z17" s="192">
        <v>1820.28</v>
      </c>
      <c r="AA17" s="302">
        <f>'[4]Субвенция  на  полномочия'!F9/1000</f>
        <v>1702.7616499999999</v>
      </c>
      <c r="AB17" s="302">
        <f>'[4]Субвенция  на  полномочия'!G9/1000</f>
        <v>1702.7616499999999</v>
      </c>
      <c r="AC17" s="301">
        <f t="shared" si="9"/>
        <v>100</v>
      </c>
      <c r="AD17" s="192">
        <v>369.6</v>
      </c>
      <c r="AE17" s="302">
        <f>'[4]Субвенция  на  полномочия'!H9/1000</f>
        <v>388.08000000000004</v>
      </c>
      <c r="AF17" s="302">
        <f>'[4]Субвенция  на  полномочия'!I9/1000</f>
        <v>347.57799999999997</v>
      </c>
      <c r="AG17" s="301">
        <f t="shared" si="10"/>
        <v>89.563492063492049</v>
      </c>
      <c r="AH17" s="192">
        <v>782.63900000000001</v>
      </c>
      <c r="AI17" s="302">
        <f>'[4]Субвенция  на  полномочия'!J9/1000</f>
        <v>844.42964999999992</v>
      </c>
      <c r="AJ17" s="302">
        <f>'[4]Субвенция  на  полномочия'!K9/1000</f>
        <v>844.42965000000004</v>
      </c>
      <c r="AK17" s="301">
        <f t="shared" si="11"/>
        <v>100.00000000000003</v>
      </c>
      <c r="AL17" s="192">
        <v>8435.1128000000008</v>
      </c>
      <c r="AM17" s="302">
        <f>'[4]Субвенция  на  полномочия'!L9/1000</f>
        <v>8915.1128000000008</v>
      </c>
      <c r="AN17" s="302">
        <f>'[4]Субвенция  на  полномочия'!M9/1000</f>
        <v>8915.1128000000008</v>
      </c>
      <c r="AO17" s="301">
        <f t="shared" si="12"/>
        <v>100</v>
      </c>
      <c r="AP17" s="192">
        <v>81.599999999999994</v>
      </c>
      <c r="AQ17" s="302">
        <f>'[4]Субвенция  на  полномочия'!P9/1000</f>
        <v>263.03800000000001</v>
      </c>
      <c r="AR17" s="302">
        <f>'[4]Субвенция  на  полномочия'!Q9/1000</f>
        <v>263.03800000000001</v>
      </c>
      <c r="AS17" s="301">
        <f t="shared" si="13"/>
        <v>100</v>
      </c>
      <c r="AT17" s="192">
        <v>10886.95456</v>
      </c>
      <c r="AU17" s="302">
        <f>'[4]Проверочная  таблица'!WN14/1000</f>
        <v>12336.954559999998</v>
      </c>
      <c r="AV17" s="302">
        <f>'[4]Проверочная  таблица'!WQ14/1000</f>
        <v>12336.954559999998</v>
      </c>
      <c r="AW17" s="301">
        <f t="shared" si="14"/>
        <v>100</v>
      </c>
      <c r="AX17" s="192">
        <v>13958.36</v>
      </c>
      <c r="AY17" s="302">
        <f>'[4]Проверочная  таблица'!VZ14/1000</f>
        <v>14131.525000000001</v>
      </c>
      <c r="AZ17" s="302">
        <f>'[4]Проверочная  таблица'!WA14/1000</f>
        <v>13243.240689999999</v>
      </c>
      <c r="BA17" s="301">
        <f t="shared" si="15"/>
        <v>93.714165244019995</v>
      </c>
      <c r="BB17" s="192">
        <v>3421.0891000000001</v>
      </c>
      <c r="BC17" s="302">
        <f>'[4]Субвенция  на  полномочия'!N9/1000</f>
        <v>3715.5842700000003</v>
      </c>
      <c r="BD17" s="302">
        <f>'[4]Субвенция  на  полномочия'!O9/1000</f>
        <v>3715.5842699999998</v>
      </c>
      <c r="BE17" s="301">
        <f t="shared" si="16"/>
        <v>99.999999999999986</v>
      </c>
      <c r="BF17" s="192">
        <v>50</v>
      </c>
      <c r="BG17" s="302">
        <f>'[4]Субвенция  на  полномочия'!R9/1000</f>
        <v>50</v>
      </c>
      <c r="BH17" s="302">
        <f>'[4]Субвенция  на  полномочия'!S9/1000</f>
        <v>0</v>
      </c>
      <c r="BI17" s="301">
        <f t="shared" si="17"/>
        <v>0</v>
      </c>
      <c r="BJ17" s="192">
        <v>318956.516</v>
      </c>
      <c r="BK17" s="302">
        <f>'[4]Субвенция  на  полномочия'!T9/1000</f>
        <v>332242</v>
      </c>
      <c r="BL17" s="302">
        <f>'[4]Субвенция  на  полномочия'!U9/1000</f>
        <v>332242</v>
      </c>
      <c r="BM17" s="301">
        <f t="shared" si="18"/>
        <v>100</v>
      </c>
      <c r="BN17" s="192">
        <v>0</v>
      </c>
      <c r="BO17" s="302">
        <f>'[4]Субвенция  на  полномочия'!V9/1000</f>
        <v>0</v>
      </c>
      <c r="BP17" s="302">
        <f>'[4]Субвенция  на  полномочия'!W9/1000</f>
        <v>0</v>
      </c>
      <c r="BQ17" s="301">
        <f t="shared" si="19"/>
        <v>0</v>
      </c>
      <c r="BR17" s="192">
        <v>113437.243</v>
      </c>
      <c r="BS17" s="302">
        <f>'[4]Субвенция  на  полномочия'!X9/1000</f>
        <v>120564.999</v>
      </c>
      <c r="BT17" s="302">
        <f>'[4]Субвенция  на  полномочия'!Y9/1000</f>
        <v>120564.999</v>
      </c>
      <c r="BU17" s="301">
        <f t="shared" si="20"/>
        <v>100</v>
      </c>
      <c r="BV17" s="192">
        <v>5.5</v>
      </c>
      <c r="BW17" s="302">
        <f>'[4]Субвенция  на  полномочия'!Z9/1000</f>
        <v>11.2</v>
      </c>
      <c r="BX17" s="302">
        <f>'[4]Субвенция  на  полномочия'!AA9/1000</f>
        <v>11.2</v>
      </c>
      <c r="BY17" s="301">
        <f t="shared" si="21"/>
        <v>100</v>
      </c>
      <c r="BZ17" s="192">
        <v>2210.1464299999998</v>
      </c>
      <c r="CA17" s="302">
        <f>'[4]Проверочная  таблица'!WT14/1000</f>
        <v>2602.7272799999996</v>
      </c>
      <c r="CB17" s="302">
        <f>'[4]Проверочная  таблица'!WW14/1000</f>
        <v>2602.7272800000001</v>
      </c>
      <c r="CC17" s="301">
        <f t="shared" si="22"/>
        <v>100.00000000000003</v>
      </c>
      <c r="CD17" s="192">
        <v>2538.9358299999999</v>
      </c>
      <c r="CE17" s="302">
        <f>'[4]Субвенция  на  полномочия'!AB9/1000</f>
        <v>2813.3327199999999</v>
      </c>
      <c r="CF17" s="302">
        <f>'[4]Субвенция  на  полномочия'!AC9/1000</f>
        <v>2813.3327200000003</v>
      </c>
      <c r="CG17" s="301">
        <f t="shared" si="23"/>
        <v>100.00000000000003</v>
      </c>
      <c r="CH17" s="192">
        <v>0</v>
      </c>
      <c r="CI17" s="302">
        <f>'[4]Субвенция  на  полномочия'!AD9/1000</f>
        <v>0</v>
      </c>
      <c r="CJ17" s="302">
        <f>'[4]Субвенция  на  полномочия'!AE9/1000</f>
        <v>0</v>
      </c>
      <c r="CK17" s="301">
        <f t="shared" si="24"/>
        <v>0</v>
      </c>
      <c r="CL17" s="192">
        <v>735.92554000000007</v>
      </c>
      <c r="CM17" s="302">
        <f>'[4]Субвенция  на  полномочия'!AF9/1000</f>
        <v>728.07092999999998</v>
      </c>
      <c r="CN17" s="302">
        <f>'[4]Субвенция  на  полномочия'!AG9/1000</f>
        <v>728.07093000000009</v>
      </c>
      <c r="CO17" s="301">
        <f t="shared" si="25"/>
        <v>100.00000000000003</v>
      </c>
      <c r="CP17" s="192">
        <v>540.80100000000004</v>
      </c>
      <c r="CQ17" s="302">
        <f>'[4]Субвенция  на  полномочия'!AH9/1000</f>
        <v>1223.2420000000002</v>
      </c>
      <c r="CR17" s="302">
        <f>'[4]Субвенция  на  полномочия'!AI9/1000</f>
        <v>1222.7707499999999</v>
      </c>
      <c r="CS17" s="301">
        <f t="shared" si="26"/>
        <v>99.961475325405743</v>
      </c>
      <c r="CT17" s="192">
        <v>1972.885</v>
      </c>
      <c r="CU17" s="302">
        <f>'[4]Субвенция  на  полномочия'!AJ9/1000</f>
        <v>1972.885</v>
      </c>
      <c r="CV17" s="302">
        <f>'[4]Субвенция  на  полномочия'!AK9/1000</f>
        <v>1924.5263</v>
      </c>
      <c r="CW17" s="301">
        <f t="shared" si="27"/>
        <v>97.548833307567335</v>
      </c>
      <c r="CX17" s="192">
        <v>699.82</v>
      </c>
      <c r="CY17" s="302">
        <f>'[4]Субвенция  на  полномочия'!AL9/1000</f>
        <v>764.87300000000005</v>
      </c>
      <c r="CZ17" s="302">
        <f>'[4]Субвенция  на  полномочия'!AM9/1000</f>
        <v>764.87300000000005</v>
      </c>
      <c r="DA17" s="301">
        <f t="shared" si="28"/>
        <v>100</v>
      </c>
      <c r="DB17" s="192">
        <v>2743.3</v>
      </c>
      <c r="DC17" s="302">
        <f>('[4]Проверочная  таблица'!WD14+'[4]Проверочная  таблица'!WB14)/1000</f>
        <v>2744.4</v>
      </c>
      <c r="DD17" s="302">
        <f>('[4]Проверочная  таблица'!WE14+'[4]Проверочная  таблица'!WC14)/1000</f>
        <v>976</v>
      </c>
      <c r="DE17" s="301">
        <f t="shared" si="29"/>
        <v>35.563328960792887</v>
      </c>
      <c r="DF17" s="192">
        <v>0</v>
      </c>
      <c r="DG17" s="302">
        <f>'[4]Проверочная  таблица'!WF14/1000</f>
        <v>0</v>
      </c>
      <c r="DH17" s="302">
        <f>'[4]Проверочная  таблица'!WG14/1000</f>
        <v>0</v>
      </c>
      <c r="DI17" s="301">
        <f t="shared" si="30"/>
        <v>0</v>
      </c>
      <c r="DJ17" s="192">
        <v>0</v>
      </c>
      <c r="DK17" s="302">
        <f>'[4]Субвенция  на  полномочия'!AN9/1000</f>
        <v>0</v>
      </c>
      <c r="DL17" s="302">
        <f>'[4]Субвенция  на  полномочия'!AO9/1000</f>
        <v>0</v>
      </c>
      <c r="DM17" s="301">
        <f t="shared" si="31"/>
        <v>0</v>
      </c>
      <c r="DO17" s="303"/>
    </row>
    <row r="18" spans="1:119" s="194" customFormat="1" ht="23.65" customHeight="1" x14ac:dyDescent="0.25">
      <c r="A18" s="195" t="s">
        <v>17</v>
      </c>
      <c r="B18" s="300">
        <f t="shared" si="0"/>
        <v>285859.24909</v>
      </c>
      <c r="C18" s="300">
        <f t="shared" si="0"/>
        <v>299610.15771</v>
      </c>
      <c r="D18" s="300">
        <f>'[2]Для администрации КБ_точно'!X19</f>
        <v>299610.15771000006</v>
      </c>
      <c r="E18" s="300">
        <f t="shared" si="2"/>
        <v>0</v>
      </c>
      <c r="F18" s="300">
        <f>'[2]Для администрации КБ_точно'!Y19</f>
        <v>295198.54710000003</v>
      </c>
      <c r="G18" s="300">
        <f t="shared" si="3"/>
        <v>0</v>
      </c>
      <c r="H18" s="300">
        <f t="shared" si="1"/>
        <v>295198.54710000003</v>
      </c>
      <c r="I18" s="301">
        <f t="shared" si="4"/>
        <v>98.527549718701437</v>
      </c>
      <c r="J18" s="192"/>
      <c r="K18" s="302">
        <f>'[4]Проверочная  таблица'!WH20/1000</f>
        <v>0</v>
      </c>
      <c r="L18" s="302">
        <f>'[4]Проверочная  таблица'!WI20/1000</f>
        <v>0</v>
      </c>
      <c r="M18" s="301">
        <f t="shared" si="5"/>
        <v>0</v>
      </c>
      <c r="N18" s="192">
        <v>0</v>
      </c>
      <c r="O18" s="302">
        <f>'[4]Проверочная  таблица'!WJ20/1000</f>
        <v>0</v>
      </c>
      <c r="P18" s="302">
        <f>'[4]Проверочная  таблица'!WK20/1000</f>
        <v>0</v>
      </c>
      <c r="Q18" s="301">
        <f t="shared" si="6"/>
        <v>0</v>
      </c>
      <c r="R18" s="192">
        <v>0</v>
      </c>
      <c r="S18" s="302">
        <f>'[4]Проверочная  таблица'!WL20/1000</f>
        <v>0</v>
      </c>
      <c r="T18" s="302">
        <f>'[4]Проверочная  таблица'!WM20/1000</f>
        <v>0</v>
      </c>
      <c r="U18" s="301">
        <f t="shared" si="7"/>
        <v>0</v>
      </c>
      <c r="V18" s="192">
        <v>7.0691499999999996</v>
      </c>
      <c r="W18" s="302">
        <f>'[4]Субвенция  на  полномочия'!D15/1000</f>
        <v>7.0691499999999996</v>
      </c>
      <c r="X18" s="302">
        <f>'[4]Субвенция  на  полномочия'!E15/1000</f>
        <v>0</v>
      </c>
      <c r="Y18" s="301">
        <f t="shared" si="8"/>
        <v>0</v>
      </c>
      <c r="Z18" s="192">
        <v>1206.7439999999999</v>
      </c>
      <c r="AA18" s="302">
        <f>'[4]Субвенция  на  полномочия'!F15/1000</f>
        <v>1164.61933</v>
      </c>
      <c r="AB18" s="302">
        <f>'[4]Субвенция  на  полномочия'!G15/1000</f>
        <v>1143.2883300000001</v>
      </c>
      <c r="AC18" s="301">
        <f t="shared" si="9"/>
        <v>98.168414395113984</v>
      </c>
      <c r="AD18" s="192">
        <v>347.42399999999998</v>
      </c>
      <c r="AE18" s="302">
        <f>'[4]Субвенция  на  полномочия'!H15/1000</f>
        <v>313.76702999999998</v>
      </c>
      <c r="AF18" s="302">
        <f>'[4]Субвенция  на  полномочия'!I15/1000</f>
        <v>302.83303000000001</v>
      </c>
      <c r="AG18" s="301">
        <f t="shared" si="10"/>
        <v>96.515248909358007</v>
      </c>
      <c r="AH18" s="192">
        <v>725.63900000000001</v>
      </c>
      <c r="AI18" s="302">
        <f>'[4]Субвенция  на  полномочия'!J15/1000</f>
        <v>787.42964999999992</v>
      </c>
      <c r="AJ18" s="302">
        <f>'[4]Субвенция  на  полномочия'!K15/1000</f>
        <v>787.42965000000004</v>
      </c>
      <c r="AK18" s="301">
        <f t="shared" si="11"/>
        <v>100.00000000000003</v>
      </c>
      <c r="AL18" s="192">
        <v>5403.1678000000002</v>
      </c>
      <c r="AM18" s="302">
        <f>'[4]Субвенция  на  полномочия'!L15/1000</f>
        <v>4866.0378000000001</v>
      </c>
      <c r="AN18" s="302">
        <f>'[4]Субвенция  на  полномочия'!M15/1000</f>
        <v>4460.2376599999998</v>
      </c>
      <c r="AO18" s="301">
        <f t="shared" si="12"/>
        <v>91.660563343753722</v>
      </c>
      <c r="AP18" s="192">
        <v>208.25</v>
      </c>
      <c r="AQ18" s="302">
        <f>'[4]Субвенция  на  полномочия'!P15/1000</f>
        <v>268.01499999999999</v>
      </c>
      <c r="AR18" s="302">
        <f>'[4]Субвенция  на  полномочия'!Q15/1000</f>
        <v>250.23129</v>
      </c>
      <c r="AS18" s="301">
        <f t="shared" si="13"/>
        <v>93.364658694476063</v>
      </c>
      <c r="AT18" s="192">
        <v>6189.65733</v>
      </c>
      <c r="AU18" s="302">
        <f>'[4]Проверочная  таблица'!WN20/1000</f>
        <v>6189.65733</v>
      </c>
      <c r="AV18" s="302">
        <f>'[4]Проверочная  таблица'!WQ20/1000</f>
        <v>6189.6572999999999</v>
      </c>
      <c r="AW18" s="301">
        <f t="shared" si="14"/>
        <v>99.999999515320496</v>
      </c>
      <c r="AX18" s="192">
        <v>8748.7489999999998</v>
      </c>
      <c r="AY18" s="302">
        <f>'[4]Проверочная  таблица'!VZ20/1000</f>
        <v>9033.1620000000003</v>
      </c>
      <c r="AZ18" s="302">
        <f>'[4]Проверочная  таблица'!WA20/1000</f>
        <v>8786.9120500000008</v>
      </c>
      <c r="BA18" s="301">
        <f t="shared" si="15"/>
        <v>97.27393408863918</v>
      </c>
      <c r="BB18" s="192">
        <v>2317.8135699999998</v>
      </c>
      <c r="BC18" s="302">
        <f>'[4]Субвенция  на  полномочия'!N15/1000</f>
        <v>2503.1880699999997</v>
      </c>
      <c r="BD18" s="302">
        <f>'[4]Субвенция  на  полномочия'!O15/1000</f>
        <v>2503.1880699999997</v>
      </c>
      <c r="BE18" s="301">
        <f t="shared" si="16"/>
        <v>100</v>
      </c>
      <c r="BF18" s="192">
        <v>0</v>
      </c>
      <c r="BG18" s="302">
        <f>'[4]Субвенция  на  полномочия'!R15/1000</f>
        <v>0</v>
      </c>
      <c r="BH18" s="302">
        <f>'[4]Субвенция  на  полномочия'!S15/1000</f>
        <v>0</v>
      </c>
      <c r="BI18" s="301">
        <f t="shared" si="17"/>
        <v>0</v>
      </c>
      <c r="BJ18" s="192">
        <v>215225.56299999999</v>
      </c>
      <c r="BK18" s="302">
        <f>'[4]Субвенция  на  полномочия'!T15/1000</f>
        <v>225825.98499999999</v>
      </c>
      <c r="BL18" s="302">
        <f>'[4]Субвенция  на  полномочия'!U15/1000</f>
        <v>223146.122</v>
      </c>
      <c r="BM18" s="301">
        <f t="shared" si="18"/>
        <v>98.813306183520027</v>
      </c>
      <c r="BN18" s="192">
        <v>0</v>
      </c>
      <c r="BO18" s="302">
        <f>'[4]Субвенция  на  полномочия'!V15/1000</f>
        <v>0</v>
      </c>
      <c r="BP18" s="302">
        <f>'[4]Субвенция  на  полномочия'!W15/1000</f>
        <v>0</v>
      </c>
      <c r="BQ18" s="301">
        <f t="shared" si="19"/>
        <v>0</v>
      </c>
      <c r="BR18" s="192">
        <v>37306.82</v>
      </c>
      <c r="BS18" s="302">
        <f>'[4]Субвенция  на  полномочия'!X15/1000</f>
        <v>40045.69</v>
      </c>
      <c r="BT18" s="302">
        <f>'[4]Субвенция  на  полномочия'!Y15/1000</f>
        <v>39032.374069999998</v>
      </c>
      <c r="BU18" s="301">
        <f t="shared" si="20"/>
        <v>97.469600523801674</v>
      </c>
      <c r="BV18" s="192">
        <v>4</v>
      </c>
      <c r="BW18" s="302">
        <f>'[4]Субвенция  на  полномочия'!Z15/1000</f>
        <v>4</v>
      </c>
      <c r="BX18" s="302">
        <f>'[4]Субвенция  на  полномочия'!AA15/1000</f>
        <v>0</v>
      </c>
      <c r="BY18" s="301">
        <f t="shared" si="21"/>
        <v>0</v>
      </c>
      <c r="BZ18" s="192">
        <v>1820.5055500000001</v>
      </c>
      <c r="CA18" s="302">
        <f>'[4]Проверочная  таблица'!WT20/1000</f>
        <v>1924.1735500000002</v>
      </c>
      <c r="CB18" s="302">
        <f>'[4]Проверочная  таблица'!WW20/1000</f>
        <v>1924.17355</v>
      </c>
      <c r="CC18" s="301">
        <f t="shared" si="22"/>
        <v>99.999999999999986</v>
      </c>
      <c r="CD18" s="192">
        <v>1729.0661200000002</v>
      </c>
      <c r="CE18" s="302">
        <f>'[4]Субвенция  на  полномочия'!AB15/1000</f>
        <v>1840.2221199999999</v>
      </c>
      <c r="CF18" s="302">
        <f>'[4]Субвенция  на  полномочия'!AC15/1000</f>
        <v>1840.2221200000001</v>
      </c>
      <c r="CG18" s="301">
        <f t="shared" si="23"/>
        <v>100.00000000000003</v>
      </c>
      <c r="CH18" s="192">
        <v>0</v>
      </c>
      <c r="CI18" s="302">
        <f>'[4]Субвенция  на  полномочия'!AD15/1000</f>
        <v>0</v>
      </c>
      <c r="CJ18" s="302">
        <f>'[4]Субвенция  на  полномочия'!AE15/1000</f>
        <v>0</v>
      </c>
      <c r="CK18" s="301">
        <f t="shared" si="24"/>
        <v>0</v>
      </c>
      <c r="CL18" s="192">
        <v>775.92554000000007</v>
      </c>
      <c r="CM18" s="302">
        <f>'[4]Субвенция  на  полномочия'!AF15/1000</f>
        <v>838.07092999999998</v>
      </c>
      <c r="CN18" s="302">
        <f>'[4]Субвенция  на  полномочия'!AG15/1000</f>
        <v>838.07093000000009</v>
      </c>
      <c r="CO18" s="301">
        <f t="shared" si="25"/>
        <v>100.00000000000003</v>
      </c>
      <c r="CP18" s="192">
        <v>323.69099999999997</v>
      </c>
      <c r="CQ18" s="302">
        <f>'[4]Субвенция  на  полномочия'!AH15/1000</f>
        <v>323.69099999999997</v>
      </c>
      <c r="CR18" s="302">
        <f>'[4]Субвенция  на  полномочия'!AI15/1000</f>
        <v>318.4273</v>
      </c>
      <c r="CS18" s="301">
        <f t="shared" si="26"/>
        <v>98.373850369642653</v>
      </c>
      <c r="CT18" s="192">
        <v>0</v>
      </c>
      <c r="CU18" s="302">
        <f>'[4]Субвенция  на  полномочия'!AJ15/1000</f>
        <v>0</v>
      </c>
      <c r="CV18" s="302">
        <f>'[4]Субвенция  на  полномочия'!AK15/1000</f>
        <v>0</v>
      </c>
      <c r="CW18" s="301">
        <f t="shared" si="27"/>
        <v>0</v>
      </c>
      <c r="CX18" s="192">
        <v>811.62</v>
      </c>
      <c r="CY18" s="302">
        <f>'[4]Субвенция  на  полномочия'!AL15/1000</f>
        <v>902.173</v>
      </c>
      <c r="CZ18" s="302">
        <f>'[4]Субвенция  на  полномочия'!AM15/1000</f>
        <v>902.173</v>
      </c>
      <c r="DA18" s="301">
        <f t="shared" si="28"/>
        <v>100</v>
      </c>
      <c r="DB18" s="192">
        <v>1769.3</v>
      </c>
      <c r="DC18" s="302">
        <f>('[4]Проверочная  таблица'!WD20+'[4]Проверочная  таблица'!WB20)/1000</f>
        <v>1771.8999999999999</v>
      </c>
      <c r="DD18" s="302">
        <f>('[4]Проверочная  таблица'!WE20+'[4]Проверочная  таблица'!WC20)/1000</f>
        <v>1771.9</v>
      </c>
      <c r="DE18" s="301">
        <f t="shared" si="29"/>
        <v>100.00000000000003</v>
      </c>
      <c r="DF18" s="192">
        <v>0</v>
      </c>
      <c r="DG18" s="302">
        <f>'[4]Проверочная  таблица'!WF20/1000</f>
        <v>0</v>
      </c>
      <c r="DH18" s="302">
        <f>'[4]Проверочная  таблица'!WG20/1000</f>
        <v>0</v>
      </c>
      <c r="DI18" s="301">
        <f t="shared" si="30"/>
        <v>0</v>
      </c>
      <c r="DJ18" s="192">
        <v>938.24403000000007</v>
      </c>
      <c r="DK18" s="302">
        <f>'[4]Субвенция  на  полномочия'!AN15/1000</f>
        <v>1001.30675</v>
      </c>
      <c r="DL18" s="302">
        <f>'[4]Субвенция  на  полномочия'!AO15/1000</f>
        <v>1001.30675</v>
      </c>
      <c r="DM18" s="301">
        <f t="shared" si="31"/>
        <v>100</v>
      </c>
      <c r="DO18" s="303"/>
    </row>
    <row r="19" spans="1:119" s="194" customFormat="1" ht="23.65" customHeight="1" x14ac:dyDescent="0.25">
      <c r="A19" s="195" t="s">
        <v>18</v>
      </c>
      <c r="B19" s="300">
        <f t="shared" si="0"/>
        <v>485537.92079000006</v>
      </c>
      <c r="C19" s="300">
        <f t="shared" si="0"/>
        <v>502059.64181</v>
      </c>
      <c r="D19" s="300">
        <f>'[2]Для администрации КБ_точно'!X20</f>
        <v>502059.64180999994</v>
      </c>
      <c r="E19" s="300">
        <f t="shared" si="2"/>
        <v>0</v>
      </c>
      <c r="F19" s="300">
        <f>'[2]Для администрации КБ_точно'!Y20</f>
        <v>501306.77594000002</v>
      </c>
      <c r="G19" s="300">
        <f t="shared" si="3"/>
        <v>0</v>
      </c>
      <c r="H19" s="300">
        <f t="shared" si="1"/>
        <v>501306.77593999996</v>
      </c>
      <c r="I19" s="301">
        <f t="shared" si="4"/>
        <v>99.850044535090319</v>
      </c>
      <c r="J19" s="192"/>
      <c r="K19" s="302">
        <f>'[4]Проверочная  таблица'!WH21/1000</f>
        <v>0</v>
      </c>
      <c r="L19" s="302">
        <f>'[4]Проверочная  таблица'!WI21/1000</f>
        <v>0</v>
      </c>
      <c r="M19" s="301">
        <f t="shared" si="5"/>
        <v>0</v>
      </c>
      <c r="N19" s="192">
        <v>0</v>
      </c>
      <c r="O19" s="302">
        <f>'[4]Проверочная  таблица'!WJ21/1000</f>
        <v>0</v>
      </c>
      <c r="P19" s="302">
        <f>'[4]Проверочная  таблица'!WK21/1000</f>
        <v>0</v>
      </c>
      <c r="Q19" s="301">
        <f t="shared" si="6"/>
        <v>0</v>
      </c>
      <c r="R19" s="192">
        <v>0</v>
      </c>
      <c r="S19" s="302">
        <f>'[4]Проверочная  таблица'!WL21/1000</f>
        <v>0</v>
      </c>
      <c r="T19" s="302">
        <f>'[4]Проверочная  таблица'!WM21/1000</f>
        <v>0</v>
      </c>
      <c r="U19" s="301">
        <f t="shared" si="7"/>
        <v>0</v>
      </c>
      <c r="V19" s="192">
        <v>7.0691499999999996</v>
      </c>
      <c r="W19" s="302">
        <f>'[4]Субвенция  на  полномочия'!D16/1000</f>
        <v>7.0691499999999996</v>
      </c>
      <c r="X19" s="302">
        <f>'[4]Субвенция  на  полномочия'!E16/1000</f>
        <v>0</v>
      </c>
      <c r="Y19" s="301">
        <f t="shared" si="8"/>
        <v>0</v>
      </c>
      <c r="Z19" s="192">
        <v>1386</v>
      </c>
      <c r="AA19" s="302">
        <f>'[4]Субвенция  на  полномочия'!F16/1000</f>
        <v>1362.2839999999999</v>
      </c>
      <c r="AB19" s="302">
        <f>'[4]Субвенция  на  полномочия'!G16/1000</f>
        <v>1362.2840000000001</v>
      </c>
      <c r="AC19" s="301">
        <f t="shared" si="9"/>
        <v>100.00000000000003</v>
      </c>
      <c r="AD19" s="192">
        <v>282.74400000000003</v>
      </c>
      <c r="AE19" s="302">
        <f>'[4]Субвенция  на  полномочия'!H16/1000</f>
        <v>282.74400000000003</v>
      </c>
      <c r="AF19" s="302">
        <f>'[4]Субвенция  на  полномочия'!I16/1000</f>
        <v>245.63</v>
      </c>
      <c r="AG19" s="301">
        <f t="shared" si="10"/>
        <v>86.873638344226563</v>
      </c>
      <c r="AH19" s="192">
        <v>1414.4760000000001</v>
      </c>
      <c r="AI19" s="302">
        <f>'[4]Субвенция  на  полномочия'!J16/1000</f>
        <v>1534.21424</v>
      </c>
      <c r="AJ19" s="302">
        <f>'[4]Субвенция  на  полномочия'!K16/1000</f>
        <v>1534.21424</v>
      </c>
      <c r="AK19" s="301">
        <f t="shared" si="11"/>
        <v>100</v>
      </c>
      <c r="AL19" s="192">
        <v>7083.0312999999996</v>
      </c>
      <c r="AM19" s="302">
        <f>'[4]Субвенция  на  полномочия'!L16/1000</f>
        <v>6826.0312999999996</v>
      </c>
      <c r="AN19" s="302">
        <f>'[4]Субвенция  на  полномочия'!M16/1000</f>
        <v>6826.0312999999996</v>
      </c>
      <c r="AO19" s="301">
        <f t="shared" si="12"/>
        <v>100</v>
      </c>
      <c r="AP19" s="192">
        <v>502.35</v>
      </c>
      <c r="AQ19" s="302">
        <f>'[4]Субвенция  на  полномочия'!P16/1000</f>
        <v>503.24</v>
      </c>
      <c r="AR19" s="302">
        <f>'[4]Субвенция  на  полномочия'!Q16/1000</f>
        <v>503.24</v>
      </c>
      <c r="AS19" s="301">
        <f t="shared" si="13"/>
        <v>100</v>
      </c>
      <c r="AT19" s="192">
        <v>11155.78665</v>
      </c>
      <c r="AU19" s="302">
        <f>'[4]Проверочная  таблица'!WN21/1000</f>
        <v>11155.78665</v>
      </c>
      <c r="AV19" s="302">
        <f>'[4]Проверочная  таблица'!WQ21/1000</f>
        <v>11155.78665</v>
      </c>
      <c r="AW19" s="301">
        <f t="shared" si="14"/>
        <v>100</v>
      </c>
      <c r="AX19" s="192">
        <v>19772.881000000001</v>
      </c>
      <c r="AY19" s="302">
        <f>'[4]Проверочная  таблица'!VZ21/1000</f>
        <v>15826.605000000001</v>
      </c>
      <c r="AZ19" s="302">
        <f>'[4]Проверочная  таблица'!WA21/1000</f>
        <v>15270.32869</v>
      </c>
      <c r="BA19" s="301">
        <f t="shared" si="15"/>
        <v>96.485182324320334</v>
      </c>
      <c r="BB19" s="192">
        <v>3735.1260200000002</v>
      </c>
      <c r="BC19" s="302">
        <f>'[4]Субвенция  на  полномочия'!N16/1000</f>
        <v>4044.0816900000004</v>
      </c>
      <c r="BD19" s="302">
        <f>'[4]Субвенция  на  полномочия'!O16/1000</f>
        <v>4044.08169</v>
      </c>
      <c r="BE19" s="301">
        <f t="shared" si="16"/>
        <v>99.999999999999986</v>
      </c>
      <c r="BF19" s="192">
        <v>100</v>
      </c>
      <c r="BG19" s="302">
        <f>'[4]Субвенция  на  полномочия'!R16/1000</f>
        <v>100</v>
      </c>
      <c r="BH19" s="302">
        <f>'[4]Субвенция  на  полномочия'!S16/1000</f>
        <v>50</v>
      </c>
      <c r="BI19" s="301">
        <f t="shared" si="17"/>
        <v>50</v>
      </c>
      <c r="BJ19" s="192">
        <v>311958.14500000002</v>
      </c>
      <c r="BK19" s="302">
        <f>'[4]Субвенция  на  полномочия'!T16/1000</f>
        <v>323702.00499999995</v>
      </c>
      <c r="BL19" s="302">
        <f>'[4]Субвенция  на  полномочия'!U16/1000</f>
        <v>323702.005</v>
      </c>
      <c r="BM19" s="301">
        <f t="shared" si="18"/>
        <v>100.00000000000003</v>
      </c>
      <c r="BN19" s="192">
        <v>0</v>
      </c>
      <c r="BO19" s="302">
        <f>'[4]Субвенция  на  полномочия'!V16/1000</f>
        <v>0</v>
      </c>
      <c r="BP19" s="302">
        <f>'[4]Субвенция  на  полномочия'!W16/1000</f>
        <v>0</v>
      </c>
      <c r="BQ19" s="301">
        <f t="shared" si="19"/>
        <v>0</v>
      </c>
      <c r="BR19" s="192">
        <v>115135.41499999999</v>
      </c>
      <c r="BS19" s="302">
        <f>'[4]Субвенция  на  полномочия'!X16/1000</f>
        <v>123168.00199999999</v>
      </c>
      <c r="BT19" s="302">
        <f>'[4]Субвенция  на  полномочия'!Y16/1000</f>
        <v>123168.00199999999</v>
      </c>
      <c r="BU19" s="301">
        <f t="shared" si="20"/>
        <v>100</v>
      </c>
      <c r="BV19" s="192">
        <v>2</v>
      </c>
      <c r="BW19" s="302">
        <f>'[4]Субвенция  на  полномочия'!Z16/1000</f>
        <v>0.8</v>
      </c>
      <c r="BX19" s="302">
        <f>'[4]Субвенция  на  полномочия'!AA16/1000</f>
        <v>0.8</v>
      </c>
      <c r="BY19" s="301">
        <f t="shared" si="21"/>
        <v>100</v>
      </c>
      <c r="BZ19" s="192">
        <v>3047.5268700000001</v>
      </c>
      <c r="CA19" s="302">
        <f>'[4]Проверочная  таблица'!WT21/1000</f>
        <v>3257.6288700000005</v>
      </c>
      <c r="CB19" s="302">
        <f>'[4]Проверочная  таблица'!WW21/1000</f>
        <v>3257.62887</v>
      </c>
      <c r="CC19" s="301">
        <f t="shared" si="22"/>
        <v>99.999999999999986</v>
      </c>
      <c r="CD19" s="192">
        <v>1836.9222299999999</v>
      </c>
      <c r="CE19" s="302">
        <f>'[4]Субвенция  на  полномочия'!AB16/1000</f>
        <v>1976.64123</v>
      </c>
      <c r="CF19" s="302">
        <f>'[4]Субвенция  на  полномочия'!AC16/1000</f>
        <v>1976.64123</v>
      </c>
      <c r="CG19" s="301">
        <f t="shared" si="23"/>
        <v>100</v>
      </c>
      <c r="CH19" s="192">
        <v>0</v>
      </c>
      <c r="CI19" s="302">
        <f>'[4]Субвенция  на  полномочия'!AD16/1000</f>
        <v>0</v>
      </c>
      <c r="CJ19" s="302">
        <f>'[4]Субвенция  на  полномочия'!AE16/1000</f>
        <v>0</v>
      </c>
      <c r="CK19" s="301">
        <f t="shared" si="24"/>
        <v>0</v>
      </c>
      <c r="CL19" s="192">
        <v>750.92554000000007</v>
      </c>
      <c r="CM19" s="302">
        <f>'[4]Субвенция  на  полномочия'!AF16/1000</f>
        <v>813.07092999999998</v>
      </c>
      <c r="CN19" s="302">
        <f>'[4]Субвенция  на  полномочия'!AG16/1000</f>
        <v>813.07093000000009</v>
      </c>
      <c r="CO19" s="301">
        <f t="shared" si="25"/>
        <v>100.00000000000003</v>
      </c>
      <c r="CP19" s="192">
        <v>1914.5150000000001</v>
      </c>
      <c r="CQ19" s="302">
        <f>'[4]Субвенция  на  полномочия'!AH16/1000</f>
        <v>1914.5150000000001</v>
      </c>
      <c r="CR19" s="302">
        <f>'[4]Субвенция  на  полномочия'!AI16/1000</f>
        <v>1913.00935</v>
      </c>
      <c r="CS19" s="301">
        <f t="shared" si="26"/>
        <v>99.921356061456805</v>
      </c>
      <c r="CT19" s="192">
        <v>986.44299999999998</v>
      </c>
      <c r="CU19" s="302">
        <f>'[4]Субвенция  на  полномочия'!AJ16/1000</f>
        <v>986.44299999999998</v>
      </c>
      <c r="CV19" s="302">
        <f>'[4]Субвенция  на  полномочия'!AK16/1000</f>
        <v>885.54223999999999</v>
      </c>
      <c r="CW19" s="301">
        <f t="shared" si="27"/>
        <v>89.771252875229493</v>
      </c>
      <c r="CX19" s="192">
        <v>725.12</v>
      </c>
      <c r="CY19" s="302">
        <f>'[4]Субвенция  на  полномочия'!AL16/1000</f>
        <v>790.173</v>
      </c>
      <c r="CZ19" s="302">
        <f>'[4]Субвенция  на  полномочия'!AM16/1000</f>
        <v>790.173</v>
      </c>
      <c r="DA19" s="301">
        <f t="shared" si="28"/>
        <v>100</v>
      </c>
      <c r="DB19" s="192">
        <v>2786.4</v>
      </c>
      <c r="DC19" s="302">
        <f>('[4]Проверочная  таблица'!WD21+'[4]Проверочная  таблица'!WB21)/1000</f>
        <v>2790.2000000000003</v>
      </c>
      <c r="DD19" s="302">
        <f>('[4]Проверочная  таблица'!WE21+'[4]Проверочная  таблица'!WC21)/1000</f>
        <v>2790.2</v>
      </c>
      <c r="DE19" s="301">
        <f t="shared" si="29"/>
        <v>99.999999999999986</v>
      </c>
      <c r="DF19" s="192">
        <v>0</v>
      </c>
      <c r="DG19" s="302">
        <f>'[4]Проверочная  таблица'!WF21/1000</f>
        <v>0</v>
      </c>
      <c r="DH19" s="302">
        <f>'[4]Проверочная  таблица'!WG21/1000</f>
        <v>0</v>
      </c>
      <c r="DI19" s="301">
        <f t="shared" si="30"/>
        <v>0</v>
      </c>
      <c r="DJ19" s="192">
        <v>955.04403000000002</v>
      </c>
      <c r="DK19" s="302">
        <f>'[4]Субвенция  на  полномочия'!AN16/1000</f>
        <v>1018.10675</v>
      </c>
      <c r="DL19" s="302">
        <f>'[4]Субвенция  на  полномочия'!AO16/1000</f>
        <v>1018.10675</v>
      </c>
      <c r="DM19" s="301">
        <f t="shared" si="31"/>
        <v>100</v>
      </c>
      <c r="DO19" s="303"/>
    </row>
    <row r="20" spans="1:119" s="194" customFormat="1" ht="23.65" customHeight="1" x14ac:dyDescent="0.25">
      <c r="A20" s="195" t="s">
        <v>19</v>
      </c>
      <c r="B20" s="300">
        <f t="shared" si="0"/>
        <v>391226.47407999996</v>
      </c>
      <c r="C20" s="300">
        <f t="shared" si="0"/>
        <v>388565.33642999991</v>
      </c>
      <c r="D20" s="300">
        <f>'[2]Для администрации КБ_точно'!X21</f>
        <v>388565.33642999997</v>
      </c>
      <c r="E20" s="300">
        <f t="shared" si="2"/>
        <v>0</v>
      </c>
      <c r="F20" s="300">
        <f>'[2]Для администрации КБ_точно'!Y21</f>
        <v>387233.17741</v>
      </c>
      <c r="G20" s="300">
        <f t="shared" si="3"/>
        <v>0</v>
      </c>
      <c r="H20" s="300">
        <f t="shared" si="1"/>
        <v>387233.17741</v>
      </c>
      <c r="I20" s="301">
        <f t="shared" si="4"/>
        <v>99.657159582931584</v>
      </c>
      <c r="J20" s="192"/>
      <c r="K20" s="302">
        <f>'[4]Проверочная  таблица'!WH22/1000</f>
        <v>0</v>
      </c>
      <c r="L20" s="302">
        <f>'[4]Проверочная  таблица'!WI22/1000</f>
        <v>0</v>
      </c>
      <c r="M20" s="301">
        <f t="shared" si="5"/>
        <v>0</v>
      </c>
      <c r="N20" s="192">
        <v>0</v>
      </c>
      <c r="O20" s="302">
        <f>'[4]Проверочная  таблица'!WJ22/1000</f>
        <v>0</v>
      </c>
      <c r="P20" s="302">
        <f>'[4]Проверочная  таблица'!WK22/1000</f>
        <v>0</v>
      </c>
      <c r="Q20" s="301">
        <f t="shared" si="6"/>
        <v>0</v>
      </c>
      <c r="R20" s="192">
        <v>0</v>
      </c>
      <c r="S20" s="302">
        <f>'[4]Проверочная  таблица'!WL22/1000</f>
        <v>0</v>
      </c>
      <c r="T20" s="302">
        <f>'[4]Проверочная  таблица'!WM22/1000</f>
        <v>0</v>
      </c>
      <c r="U20" s="301">
        <f t="shared" si="7"/>
        <v>0</v>
      </c>
      <c r="V20" s="192">
        <v>7.0691499999999996</v>
      </c>
      <c r="W20" s="302">
        <f>'[4]Субвенция  на  полномочия'!D17/1000</f>
        <v>7.0691499999999996</v>
      </c>
      <c r="X20" s="302">
        <f>'[4]Субвенция  на  полномочия'!E17/1000</f>
        <v>0</v>
      </c>
      <c r="Y20" s="301">
        <f t="shared" si="8"/>
        <v>0</v>
      </c>
      <c r="Z20" s="192">
        <v>389.928</v>
      </c>
      <c r="AA20" s="302">
        <f>'[4]Субвенция  на  полномочия'!F17/1000</f>
        <v>351.428</v>
      </c>
      <c r="AB20" s="302">
        <f>'[4]Субвенция  на  полномочия'!G17/1000</f>
        <v>343.42</v>
      </c>
      <c r="AC20" s="301">
        <f t="shared" si="9"/>
        <v>97.721297107800183</v>
      </c>
      <c r="AD20" s="192">
        <v>194.04</v>
      </c>
      <c r="AE20" s="302">
        <f>'[4]Субвенция  на  полномочия'!H17/1000</f>
        <v>173.96867</v>
      </c>
      <c r="AF20" s="302">
        <f>'[4]Субвенция  на  полномочия'!I17/1000</f>
        <v>162.88067000000001</v>
      </c>
      <c r="AG20" s="301">
        <f t="shared" si="10"/>
        <v>93.626438599547839</v>
      </c>
      <c r="AH20" s="192">
        <v>1426.7449999999999</v>
      </c>
      <c r="AI20" s="302">
        <f>'[4]Субвенция  на  полномочия'!J17/1000</f>
        <v>1546.4832399999998</v>
      </c>
      <c r="AJ20" s="302">
        <f>'[4]Субвенция  на  полномочия'!K17/1000</f>
        <v>1546.48324</v>
      </c>
      <c r="AK20" s="301">
        <f t="shared" si="11"/>
        <v>100.00000000000003</v>
      </c>
      <c r="AL20" s="192">
        <v>8726.7873</v>
      </c>
      <c r="AM20" s="302">
        <f>'[4]Субвенция  на  полномочия'!L17/1000</f>
        <v>7726.7873</v>
      </c>
      <c r="AN20" s="302">
        <f>'[4]Субвенция  на  полномочия'!M17/1000</f>
        <v>7069.6692400000002</v>
      </c>
      <c r="AO20" s="301">
        <f t="shared" si="12"/>
        <v>91.495584976177611</v>
      </c>
      <c r="AP20" s="192">
        <v>95.2</v>
      </c>
      <c r="AQ20" s="302">
        <f>'[4]Субвенция  на  полномочия'!P17/1000</f>
        <v>613.36</v>
      </c>
      <c r="AR20" s="302">
        <f>'[4]Субвенция  на  полномочия'!Q17/1000</f>
        <v>347.12</v>
      </c>
      <c r="AS20" s="301">
        <f t="shared" si="13"/>
        <v>56.593191600365202</v>
      </c>
      <c r="AT20" s="192">
        <v>12084.181789999999</v>
      </c>
      <c r="AU20" s="302">
        <f>'[4]Проверочная  таблица'!WN22/1000</f>
        <v>11584.181789999999</v>
      </c>
      <c r="AV20" s="302">
        <f>'[4]Проверочная  таблица'!WQ22/1000</f>
        <v>11568.605</v>
      </c>
      <c r="AW20" s="301">
        <f t="shared" si="14"/>
        <v>99.865533964483831</v>
      </c>
      <c r="AX20" s="192">
        <v>13206.288</v>
      </c>
      <c r="AY20" s="302">
        <f>'[4]Проверочная  таблица'!VZ22/1000</f>
        <v>12487.303000000002</v>
      </c>
      <c r="AZ20" s="302">
        <f>'[4]Проверочная  таблица'!WA22/1000</f>
        <v>12487.303</v>
      </c>
      <c r="BA20" s="301">
        <f t="shared" si="15"/>
        <v>99.999999999999986</v>
      </c>
      <c r="BB20" s="192">
        <v>3452.9193999999998</v>
      </c>
      <c r="BC20" s="302">
        <f>'[4]Субвенция  на  полномочия'!N17/1000</f>
        <v>3743.1697300000001</v>
      </c>
      <c r="BD20" s="302">
        <f>'[4]Субвенция  на  полномочия'!O17/1000</f>
        <v>3743.1697300000001</v>
      </c>
      <c r="BE20" s="301">
        <f t="shared" si="16"/>
        <v>100</v>
      </c>
      <c r="BF20" s="192">
        <v>50</v>
      </c>
      <c r="BG20" s="302">
        <f>'[4]Субвенция  на  полномочия'!R17/1000</f>
        <v>150</v>
      </c>
      <c r="BH20" s="302">
        <f>'[4]Субвенция  на  полномочия'!S17/1000</f>
        <v>150</v>
      </c>
      <c r="BI20" s="301">
        <f t="shared" si="17"/>
        <v>100</v>
      </c>
      <c r="BJ20" s="192">
        <v>244672.519</v>
      </c>
      <c r="BK20" s="302">
        <f>'[4]Субвенция  на  полномочия'!T17/1000</f>
        <v>241962.59399999998</v>
      </c>
      <c r="BL20" s="302">
        <f>'[4]Субвенция  на  полномочия'!U17/1000</f>
        <v>241962.59400000001</v>
      </c>
      <c r="BM20" s="301">
        <f t="shared" si="18"/>
        <v>100.00000000000003</v>
      </c>
      <c r="BN20" s="192">
        <v>0</v>
      </c>
      <c r="BO20" s="302">
        <f>'[4]Субвенция  на  полномочия'!V17/1000</f>
        <v>0</v>
      </c>
      <c r="BP20" s="302">
        <f>'[4]Субвенция  на  полномочия'!W17/1000</f>
        <v>0</v>
      </c>
      <c r="BQ20" s="301">
        <f t="shared" si="19"/>
        <v>0</v>
      </c>
      <c r="BR20" s="192">
        <v>87994.966</v>
      </c>
      <c r="BS20" s="302">
        <f>'[4]Субвенция  на  полномочия'!X17/1000</f>
        <v>88665.282999999996</v>
      </c>
      <c r="BT20" s="302">
        <f>'[4]Субвенция  на  полномочия'!Y17/1000</f>
        <v>88665.282999999996</v>
      </c>
      <c r="BU20" s="301">
        <f t="shared" si="20"/>
        <v>100</v>
      </c>
      <c r="BV20" s="192">
        <v>2.5</v>
      </c>
      <c r="BW20" s="302">
        <f>'[4]Субвенция  на  полномочия'!Z17/1000</f>
        <v>0</v>
      </c>
      <c r="BX20" s="302">
        <f>'[4]Субвенция  на  полномочия'!AA17/1000</f>
        <v>0</v>
      </c>
      <c r="BY20" s="301">
        <f t="shared" si="21"/>
        <v>0</v>
      </c>
      <c r="BZ20" s="192">
        <v>3230.9413500000001</v>
      </c>
      <c r="CA20" s="302">
        <f>'[4]Проверочная  таблица'!WT22/1000</f>
        <v>3456.27835</v>
      </c>
      <c r="CB20" s="302">
        <f>'[4]Проверочная  таблица'!WW22/1000</f>
        <v>3456.27835</v>
      </c>
      <c r="CC20" s="301">
        <f t="shared" si="22"/>
        <v>100</v>
      </c>
      <c r="CD20" s="192">
        <v>9459.9193300000006</v>
      </c>
      <c r="CE20" s="302">
        <f>'[4]Субвенция  на  полномочия'!AB17/1000</f>
        <v>9583.2163300000011</v>
      </c>
      <c r="CF20" s="302">
        <f>'[4]Субвенция  на  полномочия'!AC17/1000</f>
        <v>9583.2163299999993</v>
      </c>
      <c r="CG20" s="301">
        <f t="shared" si="23"/>
        <v>99.999999999999972</v>
      </c>
      <c r="CH20" s="192">
        <v>0</v>
      </c>
      <c r="CI20" s="302">
        <f>'[4]Субвенция  на  полномочия'!AD17/1000</f>
        <v>0</v>
      </c>
      <c r="CJ20" s="302">
        <f>'[4]Субвенция  на  полномочия'!AE17/1000</f>
        <v>0</v>
      </c>
      <c r="CK20" s="301">
        <f t="shared" si="24"/>
        <v>0</v>
      </c>
      <c r="CL20" s="192">
        <v>843.05972999999994</v>
      </c>
      <c r="CM20" s="302">
        <f>'[4]Субвенция  на  полномочия'!AF17/1000</f>
        <v>840.20511999999997</v>
      </c>
      <c r="CN20" s="302">
        <f>'[4]Субвенция  на  полномочия'!AG17/1000</f>
        <v>840.20511999999997</v>
      </c>
      <c r="CO20" s="301">
        <f t="shared" si="25"/>
        <v>100</v>
      </c>
      <c r="CP20" s="192">
        <v>967.12599999999998</v>
      </c>
      <c r="CQ20" s="302">
        <f>'[4]Субвенция  на  полномочия'!AH17/1000</f>
        <v>1119.809</v>
      </c>
      <c r="CR20" s="302">
        <f>'[4]Субвенция  на  полномочия'!AI17/1000</f>
        <v>1106.18967</v>
      </c>
      <c r="CS20" s="301">
        <f t="shared" si="26"/>
        <v>98.783780984078533</v>
      </c>
      <c r="CT20" s="192">
        <v>0</v>
      </c>
      <c r="CU20" s="302">
        <f>'[4]Субвенция  на  полномочия'!AJ17/1000</f>
        <v>0</v>
      </c>
      <c r="CV20" s="302">
        <f>'[4]Субвенция  на  полномочия'!AK17/1000</f>
        <v>0</v>
      </c>
      <c r="CW20" s="301">
        <f t="shared" si="27"/>
        <v>0</v>
      </c>
      <c r="CX20" s="192">
        <v>727.54</v>
      </c>
      <c r="CY20" s="302">
        <f>'[4]Субвенция  на  полномочия'!AL17/1000</f>
        <v>792.59299999999996</v>
      </c>
      <c r="CZ20" s="302">
        <f>'[4]Субвенция  на  полномочия'!AM17/1000</f>
        <v>792.59299999999996</v>
      </c>
      <c r="DA20" s="301">
        <f t="shared" si="28"/>
        <v>100</v>
      </c>
      <c r="DB20" s="192">
        <v>2705.3</v>
      </c>
      <c r="DC20" s="302">
        <f>('[4]Проверочная  таблица'!WD22+'[4]Проверочная  таблица'!WB22)/1000</f>
        <v>2709.1000000000004</v>
      </c>
      <c r="DD20" s="302">
        <f>('[4]Проверочная  таблица'!WE22+'[4]Проверочная  таблица'!WC22)/1000</f>
        <v>2355.6603099999998</v>
      </c>
      <c r="DE20" s="301">
        <f t="shared" si="29"/>
        <v>86.953612269757457</v>
      </c>
      <c r="DF20" s="192">
        <v>0</v>
      </c>
      <c r="DG20" s="302">
        <f>'[4]Проверочная  таблица'!WF22/1000</f>
        <v>0</v>
      </c>
      <c r="DH20" s="302">
        <f>'[4]Проверочная  таблица'!WG22/1000</f>
        <v>0</v>
      </c>
      <c r="DI20" s="301">
        <f t="shared" si="30"/>
        <v>0</v>
      </c>
      <c r="DJ20" s="192">
        <v>989.44403</v>
      </c>
      <c r="DK20" s="302">
        <f>'[4]Субвенция  на  полномочия'!AN17/1000</f>
        <v>1052.50675</v>
      </c>
      <c r="DL20" s="302">
        <f>'[4]Субвенция  на  полномочия'!AO17/1000</f>
        <v>1052.50675</v>
      </c>
      <c r="DM20" s="301">
        <f t="shared" si="31"/>
        <v>100</v>
      </c>
      <c r="DO20" s="303"/>
    </row>
    <row r="21" spans="1:119" s="194" customFormat="1" ht="23.65" customHeight="1" x14ac:dyDescent="0.25">
      <c r="A21" s="195" t="s">
        <v>20</v>
      </c>
      <c r="B21" s="300">
        <f t="shared" si="0"/>
        <v>271060.82415999996</v>
      </c>
      <c r="C21" s="300">
        <f t="shared" si="0"/>
        <v>278696.26446999999</v>
      </c>
      <c r="D21" s="300">
        <f>'[2]Для администрации КБ_точно'!X22</f>
        <v>278696.26446999999</v>
      </c>
      <c r="E21" s="300">
        <f t="shared" si="2"/>
        <v>0</v>
      </c>
      <c r="F21" s="300">
        <f>'[2]Для администрации КБ_точно'!Y22</f>
        <v>276391.41039999999</v>
      </c>
      <c r="G21" s="300">
        <f t="shared" si="3"/>
        <v>0</v>
      </c>
      <c r="H21" s="300">
        <f t="shared" si="1"/>
        <v>276391.41039999994</v>
      </c>
      <c r="I21" s="301">
        <f t="shared" si="4"/>
        <v>99.172987096047649</v>
      </c>
      <c r="J21" s="192"/>
      <c r="K21" s="302">
        <f>'[4]Проверочная  таблица'!WH15/1000</f>
        <v>0</v>
      </c>
      <c r="L21" s="302">
        <f>'[4]Проверочная  таблица'!WI15/1000</f>
        <v>0</v>
      </c>
      <c r="M21" s="301">
        <f t="shared" si="5"/>
        <v>0</v>
      </c>
      <c r="N21" s="192">
        <v>0</v>
      </c>
      <c r="O21" s="302">
        <f>'[4]Проверочная  таблица'!WJ15/1000</f>
        <v>0</v>
      </c>
      <c r="P21" s="302">
        <f>'[4]Проверочная  таблица'!WK15/1000</f>
        <v>0</v>
      </c>
      <c r="Q21" s="301">
        <f t="shared" si="6"/>
        <v>0</v>
      </c>
      <c r="R21" s="192">
        <v>0</v>
      </c>
      <c r="S21" s="302">
        <f>'[4]Проверочная  таблица'!WL15/1000</f>
        <v>0</v>
      </c>
      <c r="T21" s="302">
        <f>'[4]Проверочная  таблица'!WM15/1000</f>
        <v>0</v>
      </c>
      <c r="U21" s="301">
        <f t="shared" si="7"/>
        <v>0</v>
      </c>
      <c r="V21" s="192">
        <v>7.0691499999999996</v>
      </c>
      <c r="W21" s="302">
        <f>'[4]Субвенция  на  полномочия'!D10/1000</f>
        <v>7.0691499999999996</v>
      </c>
      <c r="X21" s="302">
        <f>'[4]Субвенция  на  полномочия'!E10/1000</f>
        <v>7.0691499999999996</v>
      </c>
      <c r="Y21" s="301">
        <f t="shared" si="8"/>
        <v>100</v>
      </c>
      <c r="Z21" s="192">
        <v>1123.5840000000001</v>
      </c>
      <c r="AA21" s="302">
        <f>'[4]Субвенция  на  полномочия'!F10/1000</f>
        <v>1085.3920000000001</v>
      </c>
      <c r="AB21" s="302">
        <f>'[4]Субвенция  на  полномочия'!G10/1000</f>
        <v>1085.3920000000001</v>
      </c>
      <c r="AC21" s="301">
        <f t="shared" si="9"/>
        <v>100</v>
      </c>
      <c r="AD21" s="192">
        <v>362.20800000000003</v>
      </c>
      <c r="AE21" s="302">
        <f>'[4]Субвенция  на  полномочия'!H10/1000</f>
        <v>362.20800000000003</v>
      </c>
      <c r="AF21" s="302">
        <f>'[4]Субвенция  на  полномочия'!I10/1000</f>
        <v>328.63600000000002</v>
      </c>
      <c r="AG21" s="301">
        <f t="shared" si="10"/>
        <v>90.731292517006807</v>
      </c>
      <c r="AH21" s="192">
        <v>677.73900000000003</v>
      </c>
      <c r="AI21" s="302">
        <f>'[4]Субвенция  на  полномочия'!J10/1000</f>
        <v>739.52964999999995</v>
      </c>
      <c r="AJ21" s="302">
        <f>'[4]Субвенция  на  полномочия'!K10/1000</f>
        <v>739.52965000000006</v>
      </c>
      <c r="AK21" s="301">
        <f t="shared" si="11"/>
        <v>100.00000000000003</v>
      </c>
      <c r="AL21" s="192">
        <v>5067.2575999999999</v>
      </c>
      <c r="AM21" s="302">
        <f>'[4]Субвенция  на  полномочия'!L10/1000</f>
        <v>3867.2575999999999</v>
      </c>
      <c r="AN21" s="302">
        <f>'[4]Субвенция  на  полномочия'!M10/1000</f>
        <v>3400</v>
      </c>
      <c r="AO21" s="301">
        <f t="shared" si="12"/>
        <v>87.917598248433208</v>
      </c>
      <c r="AP21" s="192">
        <v>149.6</v>
      </c>
      <c r="AQ21" s="302">
        <f>'[4]Субвенция  на  полномочия'!P10/1000</f>
        <v>408.7</v>
      </c>
      <c r="AR21" s="302">
        <f>'[4]Субвенция  на  полномочия'!Q10/1000</f>
        <v>408.47</v>
      </c>
      <c r="AS21" s="301">
        <f t="shared" si="13"/>
        <v>99.94372400293615</v>
      </c>
      <c r="AT21" s="192">
        <v>5844.5470700000005</v>
      </c>
      <c r="AU21" s="302">
        <f>'[4]Проверочная  таблица'!WN15/1000</f>
        <v>5714.5470700000005</v>
      </c>
      <c r="AV21" s="302">
        <f>'[4]Проверочная  таблица'!WQ15/1000</f>
        <v>5455.22109</v>
      </c>
      <c r="AW21" s="301">
        <f t="shared" si="14"/>
        <v>95.462002905507603</v>
      </c>
      <c r="AX21" s="192">
        <v>8414.8719999999994</v>
      </c>
      <c r="AY21" s="302">
        <f>'[4]Проверочная  таблица'!VZ15/1000</f>
        <v>8418.7899999999972</v>
      </c>
      <c r="AZ21" s="302">
        <f>'[4]Проверочная  таблица'!WA15/1000</f>
        <v>8418.7900000000009</v>
      </c>
      <c r="BA21" s="301">
        <f t="shared" si="15"/>
        <v>100.00000000000004</v>
      </c>
      <c r="BB21" s="192">
        <v>2338.5885699999999</v>
      </c>
      <c r="BC21" s="302">
        <f>'[4]Субвенция  на  полномочия'!N10/1000</f>
        <v>2523.9630699999998</v>
      </c>
      <c r="BD21" s="302">
        <f>'[4]Субвенция  на  полномочия'!O10/1000</f>
        <v>2523.9630699999998</v>
      </c>
      <c r="BE21" s="301">
        <f t="shared" si="16"/>
        <v>100</v>
      </c>
      <c r="BF21" s="192">
        <v>0</v>
      </c>
      <c r="BG21" s="302">
        <f>'[4]Субвенция  на  полномочия'!R10/1000</f>
        <v>0</v>
      </c>
      <c r="BH21" s="302">
        <f>'[4]Субвенция  на  полномочия'!S10/1000</f>
        <v>0</v>
      </c>
      <c r="BI21" s="301">
        <f t="shared" si="17"/>
        <v>0</v>
      </c>
      <c r="BJ21" s="192">
        <v>190711.68599999999</v>
      </c>
      <c r="BK21" s="302">
        <f>'[4]Субвенция  на  полномочия'!T10/1000</f>
        <v>194174.24999999997</v>
      </c>
      <c r="BL21" s="302">
        <f>'[4]Субвенция  на  полномочия'!U10/1000</f>
        <v>194174.25</v>
      </c>
      <c r="BM21" s="301">
        <f t="shared" si="18"/>
        <v>100.00000000000003</v>
      </c>
      <c r="BN21" s="192">
        <v>0</v>
      </c>
      <c r="BO21" s="302">
        <f>'[4]Субвенция  на  полномочия'!V10/1000</f>
        <v>0</v>
      </c>
      <c r="BP21" s="302">
        <f>'[4]Субвенция  на  полномочия'!W10/1000</f>
        <v>0</v>
      </c>
      <c r="BQ21" s="301">
        <f t="shared" si="19"/>
        <v>0</v>
      </c>
      <c r="BR21" s="192">
        <v>43067.383999999998</v>
      </c>
      <c r="BS21" s="302">
        <f>'[4]Субвенция  на  полномочия'!X10/1000</f>
        <v>47052.004000000001</v>
      </c>
      <c r="BT21" s="302">
        <f>'[4]Субвенция  на  полномочия'!Y10/1000</f>
        <v>47052.004000000001</v>
      </c>
      <c r="BU21" s="301">
        <f t="shared" si="20"/>
        <v>100</v>
      </c>
      <c r="BV21" s="192">
        <v>4</v>
      </c>
      <c r="BW21" s="302">
        <f>'[4]Субвенция  на  полномочия'!Z10/1000</f>
        <v>0</v>
      </c>
      <c r="BX21" s="302">
        <f>'[4]Субвенция  на  полномочия'!AA10/1000</f>
        <v>0</v>
      </c>
      <c r="BY21" s="301">
        <f t="shared" si="21"/>
        <v>0</v>
      </c>
      <c r="BZ21" s="192">
        <v>2337.5364600000003</v>
      </c>
      <c r="CA21" s="302">
        <f>'[4]Проверочная  таблица'!WT15/1000</f>
        <v>2757.5486299999998</v>
      </c>
      <c r="CB21" s="302">
        <f>'[4]Проверочная  таблица'!WW15/1000</f>
        <v>2757.5486299999998</v>
      </c>
      <c r="CC21" s="301">
        <f t="shared" si="22"/>
        <v>100</v>
      </c>
      <c r="CD21" s="192">
        <v>6823.9807699999992</v>
      </c>
      <c r="CE21" s="302">
        <f>'[4]Субвенция  на  полномочия'!AB10/1000</f>
        <v>7133.0663700000005</v>
      </c>
      <c r="CF21" s="302">
        <f>'[4]Субвенция  на  полномочия'!AC10/1000</f>
        <v>7133.0663700000005</v>
      </c>
      <c r="CG21" s="301">
        <f t="shared" si="23"/>
        <v>100</v>
      </c>
      <c r="CH21" s="192">
        <v>0</v>
      </c>
      <c r="CI21" s="302">
        <f>'[4]Субвенция  на  полномочия'!AD10/1000</f>
        <v>0</v>
      </c>
      <c r="CJ21" s="302">
        <f>'[4]Субвенция  на  полномочия'!AE10/1000</f>
        <v>0</v>
      </c>
      <c r="CK21" s="301">
        <f t="shared" si="24"/>
        <v>0</v>
      </c>
      <c r="CL21" s="192">
        <v>770.92554000000007</v>
      </c>
      <c r="CM21" s="302">
        <f>'[4]Субвенция  на  полномочия'!AF10/1000</f>
        <v>833.07092999999998</v>
      </c>
      <c r="CN21" s="302">
        <f>'[4]Субвенция  на  полномочия'!AG10/1000</f>
        <v>833.07093000000009</v>
      </c>
      <c r="CO21" s="301">
        <f t="shared" si="25"/>
        <v>100.00000000000003</v>
      </c>
      <c r="CP21" s="192">
        <v>501.32600000000002</v>
      </c>
      <c r="CQ21" s="302">
        <f>'[4]Субвенция  на  полномочия'!AH10/1000</f>
        <v>694.495</v>
      </c>
      <c r="CR21" s="302">
        <f>'[4]Субвенция  на  полномочия'!AI10/1000</f>
        <v>694.495</v>
      </c>
      <c r="CS21" s="301">
        <f t="shared" si="26"/>
        <v>100</v>
      </c>
      <c r="CT21" s="192">
        <v>0</v>
      </c>
      <c r="CU21" s="302">
        <f>'[4]Субвенция  на  полномочия'!AJ10/1000</f>
        <v>0</v>
      </c>
      <c r="CV21" s="302">
        <f>'[4]Субвенция  на  полномочия'!AK10/1000</f>
        <v>0</v>
      </c>
      <c r="CW21" s="301">
        <f t="shared" si="27"/>
        <v>0</v>
      </c>
      <c r="CX21" s="192">
        <v>829.22</v>
      </c>
      <c r="CY21" s="302">
        <f>'[4]Субвенция  на  полномочия'!AL10/1000</f>
        <v>894.27300000000002</v>
      </c>
      <c r="CZ21" s="302">
        <f>'[4]Субвенция  на  полномочия'!AM10/1000</f>
        <v>894.27300000000002</v>
      </c>
      <c r="DA21" s="301">
        <f t="shared" si="28"/>
        <v>100</v>
      </c>
      <c r="DB21" s="192">
        <v>2029.3</v>
      </c>
      <c r="DC21" s="302">
        <f>('[4]Проверочная  таблица'!WD15+'[4]Проверочная  таблица'!WB15)/1000</f>
        <v>2030.1</v>
      </c>
      <c r="DD21" s="302">
        <f>('[4]Проверочная  таблица'!WE15+'[4]Проверочная  таблица'!WC15)/1000</f>
        <v>485.63150999999999</v>
      </c>
      <c r="DE21" s="301">
        <f t="shared" si="29"/>
        <v>23.921556080981233</v>
      </c>
      <c r="DF21" s="192">
        <v>0</v>
      </c>
      <c r="DG21" s="302">
        <f>'[4]Проверочная  таблица'!WF15/1000</f>
        <v>0</v>
      </c>
      <c r="DH21" s="302">
        <f>'[4]Проверочная  таблица'!WG15/1000</f>
        <v>0</v>
      </c>
      <c r="DI21" s="301">
        <f t="shared" si="30"/>
        <v>0</v>
      </c>
      <c r="DJ21" s="192">
        <v>0</v>
      </c>
      <c r="DK21" s="302">
        <f>'[4]Субвенция  на  полномочия'!AN10/1000</f>
        <v>0</v>
      </c>
      <c r="DL21" s="302">
        <f>'[4]Субвенция  на  полномочия'!AO10/1000</f>
        <v>0</v>
      </c>
      <c r="DM21" s="301">
        <f t="shared" si="31"/>
        <v>0</v>
      </c>
      <c r="DO21" s="303"/>
    </row>
    <row r="22" spans="1:119" s="194" customFormat="1" ht="23.65" customHeight="1" x14ac:dyDescent="0.25">
      <c r="A22" s="195" t="s">
        <v>21</v>
      </c>
      <c r="B22" s="300">
        <f t="shared" si="0"/>
        <v>244921.72743999999</v>
      </c>
      <c r="C22" s="300">
        <f t="shared" si="0"/>
        <v>252491.49801999997</v>
      </c>
      <c r="D22" s="300">
        <f>'[2]Для администрации КБ_точно'!X23</f>
        <v>252491.49802000006</v>
      </c>
      <c r="E22" s="300">
        <f t="shared" si="2"/>
        <v>0</v>
      </c>
      <c r="F22" s="300">
        <f>'[2]Для администрации КБ_точно'!Y23</f>
        <v>251359.28435</v>
      </c>
      <c r="G22" s="300">
        <f t="shared" si="3"/>
        <v>0</v>
      </c>
      <c r="H22" s="300">
        <f t="shared" si="1"/>
        <v>251359.28434999997</v>
      </c>
      <c r="I22" s="301">
        <f t="shared" si="4"/>
        <v>99.551583447807687</v>
      </c>
      <c r="J22" s="192"/>
      <c r="K22" s="302">
        <f>'[4]Проверочная  таблица'!WH23/1000</f>
        <v>0</v>
      </c>
      <c r="L22" s="302">
        <f>'[4]Проверочная  таблица'!WI23/1000</f>
        <v>0</v>
      </c>
      <c r="M22" s="301">
        <f t="shared" si="5"/>
        <v>0</v>
      </c>
      <c r="N22" s="192">
        <v>0</v>
      </c>
      <c r="O22" s="302">
        <f>'[4]Проверочная  таблица'!WJ23/1000</f>
        <v>0</v>
      </c>
      <c r="P22" s="302">
        <f>'[4]Проверочная  таблица'!WK23/1000</f>
        <v>0</v>
      </c>
      <c r="Q22" s="301">
        <f t="shared" si="6"/>
        <v>0</v>
      </c>
      <c r="R22" s="192">
        <v>0</v>
      </c>
      <c r="S22" s="302">
        <f>'[4]Проверочная  таблица'!WL23/1000</f>
        <v>0</v>
      </c>
      <c r="T22" s="302">
        <f>'[4]Проверочная  таблица'!WM23/1000</f>
        <v>0</v>
      </c>
      <c r="U22" s="301">
        <f t="shared" si="7"/>
        <v>0</v>
      </c>
      <c r="V22" s="192">
        <v>7.0691499999999996</v>
      </c>
      <c r="W22" s="302">
        <f>'[4]Субвенция  на  полномочия'!D18/1000</f>
        <v>7.0691499999999996</v>
      </c>
      <c r="X22" s="302">
        <f>'[4]Субвенция  на  полномочия'!E18/1000</f>
        <v>0</v>
      </c>
      <c r="Y22" s="301">
        <f t="shared" si="8"/>
        <v>0</v>
      </c>
      <c r="Z22" s="192">
        <v>813.12</v>
      </c>
      <c r="AA22" s="302">
        <f>'[4]Субвенция  на  полномочия'!F18/1000</f>
        <v>723.03332</v>
      </c>
      <c r="AB22" s="302">
        <f>'[4]Субвенция  на  полномочия'!G18/1000</f>
        <v>714.14066000000003</v>
      </c>
      <c r="AC22" s="301">
        <f t="shared" si="9"/>
        <v>98.770089876355911</v>
      </c>
      <c r="AD22" s="192">
        <v>328.94400000000002</v>
      </c>
      <c r="AE22" s="302">
        <f>'[4]Субвенция  на  полномочия'!H18/1000</f>
        <v>314.38800000000003</v>
      </c>
      <c r="AF22" s="302">
        <f>'[4]Субвенция  на  полномочия'!I18/1000</f>
        <v>306.15199999999999</v>
      </c>
      <c r="AG22" s="301">
        <f t="shared" si="10"/>
        <v>97.380307136404682</v>
      </c>
      <c r="AH22" s="192">
        <v>763.83900000000006</v>
      </c>
      <c r="AI22" s="302">
        <f>'[4]Субвенция  на  полномочия'!J18/1000</f>
        <v>754.92264999999998</v>
      </c>
      <c r="AJ22" s="302">
        <f>'[4]Субвенция  на  полномочия'!K18/1000</f>
        <v>754.92264999999998</v>
      </c>
      <c r="AK22" s="301">
        <f t="shared" si="11"/>
        <v>100</v>
      </c>
      <c r="AL22" s="192">
        <v>4357.6102000000001</v>
      </c>
      <c r="AM22" s="302">
        <f>'[4]Субвенция  на  полномочия'!L18/1000</f>
        <v>3557.6102000000001</v>
      </c>
      <c r="AN22" s="302">
        <f>'[4]Субвенция  на  полномочия'!M18/1000</f>
        <v>3557.6102000000001</v>
      </c>
      <c r="AO22" s="301">
        <f t="shared" si="12"/>
        <v>100</v>
      </c>
      <c r="AP22" s="192">
        <v>136</v>
      </c>
      <c r="AQ22" s="302">
        <f>'[4]Субвенция  на  полномочия'!P18/1000</f>
        <v>350.24199999999996</v>
      </c>
      <c r="AR22" s="302">
        <f>'[4]Субвенция  на  полномочия'!Q18/1000</f>
        <v>350.24200000000002</v>
      </c>
      <c r="AS22" s="301">
        <f t="shared" si="13"/>
        <v>100.00000000000003</v>
      </c>
      <c r="AT22" s="192">
        <v>5871.0652499999997</v>
      </c>
      <c r="AU22" s="302">
        <f>'[4]Проверочная  таблица'!WN23/1000</f>
        <v>5871.0652499999997</v>
      </c>
      <c r="AV22" s="302">
        <f>'[4]Проверочная  таблица'!WQ23/1000</f>
        <v>5871.0652499999997</v>
      </c>
      <c r="AW22" s="301">
        <f t="shared" si="14"/>
        <v>100</v>
      </c>
      <c r="AX22" s="192">
        <v>8772.8739999999998</v>
      </c>
      <c r="AY22" s="302">
        <f>'[4]Проверочная  таблица'!VZ23/1000</f>
        <v>9312.3189999999995</v>
      </c>
      <c r="AZ22" s="302">
        <f>'[4]Проверочная  таблица'!WA23/1000</f>
        <v>9307.0533100000011</v>
      </c>
      <c r="BA22" s="301">
        <f t="shared" si="15"/>
        <v>99.9434545788219</v>
      </c>
      <c r="BB22" s="192">
        <v>2325.1535699999999</v>
      </c>
      <c r="BC22" s="302">
        <f>'[4]Субвенция  на  полномочия'!N18/1000</f>
        <v>2502.5280699999998</v>
      </c>
      <c r="BD22" s="302">
        <f>'[4]Субвенция  на  полномочия'!O18/1000</f>
        <v>2502.5280699999998</v>
      </c>
      <c r="BE22" s="301">
        <f t="shared" si="16"/>
        <v>100</v>
      </c>
      <c r="BF22" s="192">
        <v>0</v>
      </c>
      <c r="BG22" s="302">
        <f>'[4]Субвенция  на  полномочия'!R18/1000</f>
        <v>0</v>
      </c>
      <c r="BH22" s="302">
        <f>'[4]Субвенция  на  полномочия'!S18/1000</f>
        <v>0</v>
      </c>
      <c r="BI22" s="301">
        <f t="shared" si="17"/>
        <v>0</v>
      </c>
      <c r="BJ22" s="192">
        <v>153922.82800000001</v>
      </c>
      <c r="BK22" s="302">
        <f>'[4]Субвенция  на  полномочия'!T18/1000</f>
        <v>157177.13400000002</v>
      </c>
      <c r="BL22" s="302">
        <f>'[4]Субвенция  на  полномочия'!U18/1000</f>
        <v>157157.13399999999</v>
      </c>
      <c r="BM22" s="301">
        <f t="shared" si="18"/>
        <v>99.987275502809453</v>
      </c>
      <c r="BN22" s="192">
        <v>0</v>
      </c>
      <c r="BO22" s="302">
        <f>'[4]Субвенция  на  полномочия'!V18/1000</f>
        <v>0</v>
      </c>
      <c r="BP22" s="302">
        <f>'[4]Субвенция  на  полномочия'!W18/1000</f>
        <v>0</v>
      </c>
      <c r="BQ22" s="301">
        <f t="shared" si="19"/>
        <v>0</v>
      </c>
      <c r="BR22" s="192">
        <v>52901.027000000002</v>
      </c>
      <c r="BS22" s="302">
        <f>'[4]Субвенция  на  полномочия'!X18/1000</f>
        <v>55956.991999999998</v>
      </c>
      <c r="BT22" s="302">
        <f>'[4]Субвенция  на  полномочия'!Y18/1000</f>
        <v>54979.622000000003</v>
      </c>
      <c r="BU22" s="301">
        <f t="shared" si="20"/>
        <v>98.25335500521544</v>
      </c>
      <c r="BV22" s="192">
        <v>2.5</v>
      </c>
      <c r="BW22" s="302">
        <f>'[4]Субвенция  на  полномочия'!Z18/1000</f>
        <v>4.8</v>
      </c>
      <c r="BX22" s="302">
        <f>'[4]Субвенция  на  полномочия'!AA18/1000</f>
        <v>0</v>
      </c>
      <c r="BY22" s="301">
        <f t="shared" si="21"/>
        <v>0</v>
      </c>
      <c r="BZ22" s="192">
        <v>1910.40906</v>
      </c>
      <c r="CA22" s="302">
        <f>'[4]Проверочная  таблица'!WT23/1000</f>
        <v>2047.4770600000002</v>
      </c>
      <c r="CB22" s="302">
        <f>'[4]Проверочная  таблица'!WW23/1000</f>
        <v>2047.4770600000002</v>
      </c>
      <c r="CC22" s="301">
        <f t="shared" si="22"/>
        <v>100</v>
      </c>
      <c r="CD22" s="192">
        <v>7525.3082400000003</v>
      </c>
      <c r="CE22" s="302">
        <f>'[4]Субвенция  на  полномочия'!AB18/1000</f>
        <v>7806.3362400000005</v>
      </c>
      <c r="CF22" s="302">
        <f>'[4]Субвенция  на  полномочия'!AC18/1000</f>
        <v>7806.3362400000005</v>
      </c>
      <c r="CG22" s="301">
        <f t="shared" si="23"/>
        <v>100</v>
      </c>
      <c r="CH22" s="192">
        <v>0</v>
      </c>
      <c r="CI22" s="302">
        <f>'[4]Субвенция  на  полномочия'!AD18/1000</f>
        <v>0</v>
      </c>
      <c r="CJ22" s="302">
        <f>'[4]Субвенция  на  полномочия'!AE18/1000</f>
        <v>0</v>
      </c>
      <c r="CK22" s="301">
        <f t="shared" si="24"/>
        <v>0</v>
      </c>
      <c r="CL22" s="192">
        <v>720.92554000000007</v>
      </c>
      <c r="CM22" s="302">
        <f>'[4]Субвенция  на  полномочия'!AF18/1000</f>
        <v>783.07092999999998</v>
      </c>
      <c r="CN22" s="302">
        <f>'[4]Субвенция  на  полномочия'!AG18/1000</f>
        <v>783.07093000000009</v>
      </c>
      <c r="CO22" s="301">
        <f t="shared" si="25"/>
        <v>100.00000000000003</v>
      </c>
      <c r="CP22" s="192">
        <v>832.91200000000003</v>
      </c>
      <c r="CQ22" s="302">
        <f>'[4]Субвенция  на  полномочия'!AH18/1000</f>
        <v>1416.652</v>
      </c>
      <c r="CR22" s="302">
        <f>'[4]Субвенция  на  полномочия'!AI18/1000</f>
        <v>1405.8630900000001</v>
      </c>
      <c r="CS22" s="301">
        <f t="shared" si="26"/>
        <v>99.238421997780677</v>
      </c>
      <c r="CT22" s="192">
        <v>986.44299999999998</v>
      </c>
      <c r="CU22" s="302">
        <f>'[4]Субвенция  на  полномочия'!AJ18/1000</f>
        <v>986.44299999999998</v>
      </c>
      <c r="CV22" s="302">
        <f>'[4]Субвенция  на  полномочия'!AK18/1000</f>
        <v>981.51078000000007</v>
      </c>
      <c r="CW22" s="301">
        <f t="shared" si="27"/>
        <v>99.499999493128357</v>
      </c>
      <c r="CX22" s="192">
        <v>705.72</v>
      </c>
      <c r="CY22" s="302">
        <f>'[4]Субвенция  на  полномочия'!AL18/1000</f>
        <v>816.77300000000002</v>
      </c>
      <c r="CZ22" s="302">
        <f>'[4]Субвенция  на  полномочия'!AM18/1000</f>
        <v>816.77300000000002</v>
      </c>
      <c r="DA22" s="301">
        <f t="shared" si="28"/>
        <v>100</v>
      </c>
      <c r="DB22" s="192">
        <v>1137.4000000000001</v>
      </c>
      <c r="DC22" s="302">
        <f>('[4]Проверочная  таблица'!WD23+'[4]Проверочная  таблица'!WB23)/1000</f>
        <v>1139</v>
      </c>
      <c r="DD22" s="302">
        <f>('[4]Проверочная  таблица'!WE23+'[4]Проверочная  таблица'!WC23)/1000</f>
        <v>1139</v>
      </c>
      <c r="DE22" s="301">
        <f t="shared" si="29"/>
        <v>100</v>
      </c>
      <c r="DF22" s="192">
        <v>0</v>
      </c>
      <c r="DG22" s="302">
        <f>'[4]Проверочная  таблица'!WF23/1000</f>
        <v>0</v>
      </c>
      <c r="DH22" s="302">
        <f>'[4]Проверочная  таблица'!WG23/1000</f>
        <v>0</v>
      </c>
      <c r="DI22" s="301">
        <f t="shared" si="30"/>
        <v>0</v>
      </c>
      <c r="DJ22" s="192">
        <v>900.57943</v>
      </c>
      <c r="DK22" s="302">
        <f>'[4]Субвенция  на  полномочия'!AN18/1000</f>
        <v>963.64215000000002</v>
      </c>
      <c r="DL22" s="302">
        <f>'[4]Субвенция  на  полномочия'!AO18/1000</f>
        <v>878.78310999999997</v>
      </c>
      <c r="DM22" s="301">
        <f t="shared" si="31"/>
        <v>91.19392608552873</v>
      </c>
      <c r="DO22" s="303"/>
    </row>
    <row r="23" spans="1:119" s="194" customFormat="1" ht="23.65" customHeight="1" x14ac:dyDescent="0.25">
      <c r="A23" s="195" t="s">
        <v>22</v>
      </c>
      <c r="B23" s="300">
        <f t="shared" si="0"/>
        <v>563486.05602999986</v>
      </c>
      <c r="C23" s="300">
        <f t="shared" si="0"/>
        <v>594427.01029999997</v>
      </c>
      <c r="D23" s="300">
        <f>'[2]Для администрации КБ_точно'!X24</f>
        <v>594427.01030000008</v>
      </c>
      <c r="E23" s="300">
        <f t="shared" si="2"/>
        <v>0</v>
      </c>
      <c r="F23" s="300">
        <f>'[2]Для администрации КБ_точно'!Y24</f>
        <v>590763.01320000004</v>
      </c>
      <c r="G23" s="300">
        <f t="shared" si="3"/>
        <v>0</v>
      </c>
      <c r="H23" s="300">
        <f t="shared" si="1"/>
        <v>590763.01320000016</v>
      </c>
      <c r="I23" s="301">
        <f t="shared" si="4"/>
        <v>99.383608578259157</v>
      </c>
      <c r="J23" s="192"/>
      <c r="K23" s="302">
        <f>'[4]Проверочная  таблица'!WH24/1000</f>
        <v>0</v>
      </c>
      <c r="L23" s="302">
        <f>'[4]Проверочная  таблица'!WI24/1000</f>
        <v>0</v>
      </c>
      <c r="M23" s="301">
        <f t="shared" si="5"/>
        <v>0</v>
      </c>
      <c r="N23" s="192">
        <v>0</v>
      </c>
      <c r="O23" s="302">
        <f>'[4]Проверочная  таблица'!WJ24/1000</f>
        <v>0</v>
      </c>
      <c r="P23" s="302">
        <f>'[4]Проверочная  таблица'!WK24/1000</f>
        <v>0</v>
      </c>
      <c r="Q23" s="301">
        <f t="shared" si="6"/>
        <v>0</v>
      </c>
      <c r="R23" s="192">
        <v>0</v>
      </c>
      <c r="S23" s="302">
        <f>'[4]Проверочная  таблица'!WL24/1000</f>
        <v>0</v>
      </c>
      <c r="T23" s="302">
        <f>'[4]Проверочная  таблица'!WM24/1000</f>
        <v>0</v>
      </c>
      <c r="U23" s="301">
        <f t="shared" si="7"/>
        <v>0</v>
      </c>
      <c r="V23" s="192">
        <v>7.0691499999999996</v>
      </c>
      <c r="W23" s="302">
        <f>'[4]Субвенция  на  полномочия'!D19/1000</f>
        <v>7.0691499999999996</v>
      </c>
      <c r="X23" s="302">
        <f>'[4]Субвенция  на  полномочия'!E19/1000</f>
        <v>0</v>
      </c>
      <c r="Y23" s="301">
        <f t="shared" si="8"/>
        <v>0</v>
      </c>
      <c r="Z23" s="192">
        <v>1051.5119999999999</v>
      </c>
      <c r="AA23" s="302">
        <f>'[4]Субвенция  на  полномочия'!F19/1000</f>
        <v>910.29399999999998</v>
      </c>
      <c r="AB23" s="302">
        <f>'[4]Субвенция  на  полномочия'!G19/1000</f>
        <v>872.25599999999997</v>
      </c>
      <c r="AC23" s="301">
        <f t="shared" si="9"/>
        <v>95.821350025376418</v>
      </c>
      <c r="AD23" s="192">
        <v>238.392</v>
      </c>
      <c r="AE23" s="302">
        <f>'[4]Субвенция  на  полномочия'!H19/1000</f>
        <v>238.392</v>
      </c>
      <c r="AF23" s="302">
        <f>'[4]Субвенция  на  полномочия'!I19/1000</f>
        <v>225.47300000000001</v>
      </c>
      <c r="AG23" s="301">
        <f t="shared" si="10"/>
        <v>94.580774522634997</v>
      </c>
      <c r="AH23" s="192">
        <v>1332.2760000000001</v>
      </c>
      <c r="AI23" s="302">
        <f>'[4]Субвенция  на  полномочия'!J19/1000</f>
        <v>1452.01424</v>
      </c>
      <c r="AJ23" s="302">
        <f>'[4]Субвенция  на  полномочия'!K19/1000</f>
        <v>1452.01424</v>
      </c>
      <c r="AK23" s="301">
        <f t="shared" si="11"/>
        <v>100</v>
      </c>
      <c r="AL23" s="192">
        <v>13665.714400000001</v>
      </c>
      <c r="AM23" s="302">
        <f>'[4]Субвенция  на  полномочия'!L19/1000</f>
        <v>11315.714400000001</v>
      </c>
      <c r="AN23" s="302">
        <f>'[4]Субвенция  на  полномочия'!M19/1000</f>
        <v>9852.2670699999999</v>
      </c>
      <c r="AO23" s="301">
        <f t="shared" si="12"/>
        <v>87.067123839746259</v>
      </c>
      <c r="AP23" s="192">
        <v>1251.2</v>
      </c>
      <c r="AQ23" s="302">
        <f>'[4]Субвенция  на  полномочия'!P19/1000</f>
        <v>1170.7</v>
      </c>
      <c r="AR23" s="302">
        <f>'[4]Субвенция  на  полномочия'!Q19/1000</f>
        <v>968.70948999999996</v>
      </c>
      <c r="AS23" s="301">
        <f t="shared" si="13"/>
        <v>82.746176646450834</v>
      </c>
      <c r="AT23" s="192">
        <v>18507.83109</v>
      </c>
      <c r="AU23" s="302">
        <f>'[4]Проверочная  таблица'!WN24/1000</f>
        <v>18907.83109</v>
      </c>
      <c r="AV23" s="302">
        <f>'[4]Проверочная  таблица'!WQ24/1000</f>
        <v>18501.675689999996</v>
      </c>
      <c r="AW23" s="301">
        <f t="shared" si="14"/>
        <v>97.851919672506426</v>
      </c>
      <c r="AX23" s="192">
        <v>15632.040999999999</v>
      </c>
      <c r="AY23" s="302">
        <f>'[4]Проверочная  таблица'!VZ24/1000</f>
        <v>14992.043</v>
      </c>
      <c r="AZ23" s="302">
        <f>'[4]Проверочная  таблица'!WA24/1000</f>
        <v>14822.77</v>
      </c>
      <c r="BA23" s="301">
        <f t="shared" si="15"/>
        <v>98.870914391053972</v>
      </c>
      <c r="BB23" s="192">
        <v>3833.7260200000001</v>
      </c>
      <c r="BC23" s="302">
        <f>'[4]Субвенция  на  полномочия'!N19/1000</f>
        <v>4142.6816900000003</v>
      </c>
      <c r="BD23" s="302">
        <f>'[4]Субвенция  на  полномочия'!O19/1000</f>
        <v>4142.6816900000003</v>
      </c>
      <c r="BE23" s="301">
        <f t="shared" si="16"/>
        <v>100</v>
      </c>
      <c r="BF23" s="192">
        <v>100</v>
      </c>
      <c r="BG23" s="302">
        <f>'[4]Субвенция  на  полномочия'!R19/1000</f>
        <v>50</v>
      </c>
      <c r="BH23" s="302">
        <f>'[4]Субвенция  на  полномочия'!S19/1000</f>
        <v>50</v>
      </c>
      <c r="BI23" s="301">
        <f t="shared" si="17"/>
        <v>100</v>
      </c>
      <c r="BJ23" s="192">
        <v>330664.77100000001</v>
      </c>
      <c r="BK23" s="302">
        <f>'[4]Субвенция  на  полномочия'!T19/1000</f>
        <v>347103.50400000002</v>
      </c>
      <c r="BL23" s="302">
        <f>'[4]Субвенция  на  полномочия'!U19/1000</f>
        <v>347103.50400000002</v>
      </c>
      <c r="BM23" s="301">
        <f t="shared" si="18"/>
        <v>100</v>
      </c>
      <c r="BN23" s="192">
        <v>0</v>
      </c>
      <c r="BO23" s="302">
        <f>'[4]Субвенция  на  полномочия'!V19/1000</f>
        <v>0</v>
      </c>
      <c r="BP23" s="302">
        <f>'[4]Субвенция  на  полномочия'!W19/1000</f>
        <v>0</v>
      </c>
      <c r="BQ23" s="301">
        <f t="shared" si="19"/>
        <v>0</v>
      </c>
      <c r="BR23" s="192">
        <v>163868.41800000001</v>
      </c>
      <c r="BS23" s="302">
        <f>'[4]Субвенция  на  полномочия'!X19/1000</f>
        <v>168640.54024999999</v>
      </c>
      <c r="BT23" s="302">
        <f>'[4]Субвенция  на  полномочия'!Y19/1000</f>
        <v>168640.54024999999</v>
      </c>
      <c r="BU23" s="301">
        <f t="shared" si="20"/>
        <v>100</v>
      </c>
      <c r="BV23" s="192">
        <v>14</v>
      </c>
      <c r="BW23" s="302">
        <f>'[4]Субвенция  на  полномочия'!Z19/1000</f>
        <v>0</v>
      </c>
      <c r="BX23" s="302">
        <f>'[4]Субвенция  на  полномочия'!AA19/1000</f>
        <v>0</v>
      </c>
      <c r="BY23" s="301">
        <f t="shared" si="21"/>
        <v>0</v>
      </c>
      <c r="BZ23" s="192">
        <v>3400.9758400000001</v>
      </c>
      <c r="CA23" s="302">
        <f>'[4]Проверочная  таблица'!WT24/1000</f>
        <v>3614.2118399999999</v>
      </c>
      <c r="CB23" s="302">
        <f>'[4]Проверочная  таблица'!WW24/1000</f>
        <v>3343.1215200000001</v>
      </c>
      <c r="CC23" s="301">
        <f t="shared" si="22"/>
        <v>92.499324001993202</v>
      </c>
      <c r="CD23" s="192">
        <v>2775.28296</v>
      </c>
      <c r="CE23" s="302">
        <f>'[4]Субвенция  на  полномочия'!AB19/1000</f>
        <v>13915.514959999999</v>
      </c>
      <c r="CF23" s="302">
        <f>'[4]Субвенция  на  полномочия'!AC19/1000</f>
        <v>13768.583369999998</v>
      </c>
      <c r="CG23" s="301">
        <f t="shared" si="23"/>
        <v>98.944116761597741</v>
      </c>
      <c r="CH23" s="192">
        <v>0</v>
      </c>
      <c r="CI23" s="302">
        <f>'[4]Субвенция  на  полномочия'!AD19/1000</f>
        <v>0</v>
      </c>
      <c r="CJ23" s="302">
        <f>'[4]Субвенция  на  полномочия'!AE19/1000</f>
        <v>0</v>
      </c>
      <c r="CK23" s="301">
        <f t="shared" si="24"/>
        <v>0</v>
      </c>
      <c r="CL23" s="192">
        <v>700.92554000000007</v>
      </c>
      <c r="CM23" s="302">
        <f>'[4]Субвенция  на  полномочия'!AF19/1000</f>
        <v>763.07092999999998</v>
      </c>
      <c r="CN23" s="302">
        <f>'[4]Субвенция  на  полномочия'!AG19/1000</f>
        <v>663.60393999999997</v>
      </c>
      <c r="CO23" s="301">
        <f t="shared" si="25"/>
        <v>86.96490901573199</v>
      </c>
      <c r="CP23" s="192">
        <v>907.91399999999999</v>
      </c>
      <c r="CQ23" s="302">
        <f>'[4]Субвенция  на  полномочия'!AH19/1000</f>
        <v>1537.5059999999999</v>
      </c>
      <c r="CR23" s="302">
        <f>'[4]Субвенция  на  полномочия'!AI19/1000</f>
        <v>904.22400000000005</v>
      </c>
      <c r="CS23" s="301">
        <f t="shared" si="26"/>
        <v>58.811087566487551</v>
      </c>
      <c r="CT23" s="192">
        <v>986.44299999999998</v>
      </c>
      <c r="CU23" s="302">
        <f>'[4]Субвенция  на  полномочия'!AJ19/1000</f>
        <v>986.44299999999998</v>
      </c>
      <c r="CV23" s="302">
        <f>'[4]Субвенция  на  полномочия'!AK19/1000</f>
        <v>981.13499999999999</v>
      </c>
      <c r="CW23" s="301">
        <f t="shared" si="27"/>
        <v>99.461905046718357</v>
      </c>
      <c r="CX23" s="192">
        <v>773.62</v>
      </c>
      <c r="CY23" s="302">
        <f>'[4]Субвенция  на  полномочия'!AL19/1000</f>
        <v>838.673</v>
      </c>
      <c r="CZ23" s="302">
        <f>'[4]Субвенция  на  полномочия'!AM19/1000</f>
        <v>814.26354000000003</v>
      </c>
      <c r="DA23" s="301">
        <f t="shared" si="28"/>
        <v>97.089514029902006</v>
      </c>
      <c r="DB23" s="192">
        <v>2813.5</v>
      </c>
      <c r="DC23" s="302">
        <f>('[4]Проверочная  таблица'!WD24+'[4]Проверочная  таблица'!WB24)/1000</f>
        <v>2817.3</v>
      </c>
      <c r="DD23" s="302">
        <f>('[4]Проверочная  таблица'!WE24+'[4]Проверочная  таблица'!WC24)/1000</f>
        <v>2684.2534300000002</v>
      </c>
      <c r="DE23" s="301">
        <f t="shared" si="29"/>
        <v>95.277514996627971</v>
      </c>
      <c r="DF23" s="192">
        <v>0</v>
      </c>
      <c r="DG23" s="302">
        <f>'[4]Проверочная  таблица'!WF24/1000</f>
        <v>0</v>
      </c>
      <c r="DH23" s="302">
        <f>'[4]Проверочная  таблица'!WG24/1000</f>
        <v>0</v>
      </c>
      <c r="DI23" s="301">
        <f t="shared" si="30"/>
        <v>0</v>
      </c>
      <c r="DJ23" s="192">
        <v>960.44403</v>
      </c>
      <c r="DK23" s="302">
        <f>'[4]Субвенция  на  полномочия'!AN19/1000</f>
        <v>1023.50675</v>
      </c>
      <c r="DL23" s="302">
        <f>'[4]Субвенция  на  полномочия'!AO19/1000</f>
        <v>971.93696999999997</v>
      </c>
      <c r="DM23" s="301">
        <f t="shared" si="31"/>
        <v>94.961461661097985</v>
      </c>
      <c r="DO23" s="303"/>
    </row>
    <row r="24" spans="1:119" s="194" customFormat="1" ht="23.65" customHeight="1" x14ac:dyDescent="0.25">
      <c r="A24" s="195" t="s">
        <v>23</v>
      </c>
      <c r="B24" s="300">
        <f t="shared" si="0"/>
        <v>327308.76606000005</v>
      </c>
      <c r="C24" s="300">
        <f t="shared" si="0"/>
        <v>336888.81714999996</v>
      </c>
      <c r="D24" s="300">
        <f>'[2]Для администрации КБ_точно'!X25</f>
        <v>336888.81714999996</v>
      </c>
      <c r="E24" s="300">
        <f t="shared" si="2"/>
        <v>0</v>
      </c>
      <c r="F24" s="300">
        <f>'[2]Для администрации КБ_точно'!Y25</f>
        <v>332061.57092000003</v>
      </c>
      <c r="G24" s="300">
        <f t="shared" si="3"/>
        <v>0</v>
      </c>
      <c r="H24" s="300">
        <f t="shared" si="1"/>
        <v>332061.57091999997</v>
      </c>
      <c r="I24" s="301">
        <f t="shared" si="4"/>
        <v>98.567109982801639</v>
      </c>
      <c r="J24" s="192"/>
      <c r="K24" s="302">
        <f>'[4]Проверочная  таблица'!WH25/1000</f>
        <v>0</v>
      </c>
      <c r="L24" s="302">
        <f>'[4]Проверочная  таблица'!WI25/1000</f>
        <v>0</v>
      </c>
      <c r="M24" s="301">
        <f t="shared" si="5"/>
        <v>0</v>
      </c>
      <c r="N24" s="192">
        <v>0</v>
      </c>
      <c r="O24" s="302">
        <f>'[4]Проверочная  таблица'!WJ25/1000</f>
        <v>0</v>
      </c>
      <c r="P24" s="302">
        <f>'[4]Проверочная  таблица'!WK25/1000</f>
        <v>0</v>
      </c>
      <c r="Q24" s="301">
        <f t="shared" si="6"/>
        <v>0</v>
      </c>
      <c r="R24" s="192">
        <v>0</v>
      </c>
      <c r="S24" s="302">
        <f>'[4]Проверочная  таблица'!WL25/1000</f>
        <v>0</v>
      </c>
      <c r="T24" s="302">
        <f>'[4]Проверочная  таблица'!WM25/1000</f>
        <v>0</v>
      </c>
      <c r="U24" s="301">
        <f t="shared" si="7"/>
        <v>0</v>
      </c>
      <c r="V24" s="192">
        <v>7.0691499999999996</v>
      </c>
      <c r="W24" s="302">
        <f>'[4]Субвенция  на  полномочия'!D20/1000</f>
        <v>7.0691499999999996</v>
      </c>
      <c r="X24" s="302">
        <f>'[4]Субвенция  на  полномочия'!E20/1000</f>
        <v>0</v>
      </c>
      <c r="Y24" s="301">
        <f t="shared" si="8"/>
        <v>0</v>
      </c>
      <c r="Z24" s="192">
        <v>1210.44</v>
      </c>
      <c r="AA24" s="302">
        <f>'[4]Субвенция  на  полномочия'!F20/1000</f>
        <v>1060.7270000000001</v>
      </c>
      <c r="AB24" s="302">
        <f>'[4]Субвенция  на  полномочия'!G20/1000</f>
        <v>1060.7270000000001</v>
      </c>
      <c r="AC24" s="301">
        <f t="shared" si="9"/>
        <v>100</v>
      </c>
      <c r="AD24" s="192">
        <v>415.8</v>
      </c>
      <c r="AE24" s="302">
        <f>'[4]Субвенция  на  полномочия'!H20/1000</f>
        <v>372.68</v>
      </c>
      <c r="AF24" s="302">
        <f>'[4]Субвенция  на  полномочия'!I20/1000</f>
        <v>359.74400000000003</v>
      </c>
      <c r="AG24" s="301">
        <f t="shared" si="10"/>
        <v>96.528925619834709</v>
      </c>
      <c r="AH24" s="192">
        <v>805.43899999999996</v>
      </c>
      <c r="AI24" s="302">
        <f>'[4]Субвенция  на  полномочия'!J20/1000</f>
        <v>867.22964999999988</v>
      </c>
      <c r="AJ24" s="302">
        <f>'[4]Субвенция  на  полномочия'!K20/1000</f>
        <v>867.22964999999999</v>
      </c>
      <c r="AK24" s="301">
        <f t="shared" si="11"/>
        <v>100.00000000000003</v>
      </c>
      <c r="AL24" s="192">
        <v>5680.4616999999998</v>
      </c>
      <c r="AM24" s="302">
        <f>'[4]Субвенция  на  полномочия'!L20/1000</f>
        <v>5780.4616999999998</v>
      </c>
      <c r="AN24" s="302">
        <f>'[4]Субвенция  на  полномочия'!M20/1000</f>
        <v>5400.4616999999998</v>
      </c>
      <c r="AO24" s="301">
        <f t="shared" si="12"/>
        <v>93.426130649736848</v>
      </c>
      <c r="AP24" s="192">
        <v>95.2</v>
      </c>
      <c r="AQ24" s="302">
        <f>'[4]Субвенция  на  полномочия'!P20/1000</f>
        <v>235.58099999999999</v>
      </c>
      <c r="AR24" s="302">
        <f>'[4]Субвенция  на  полномочия'!Q20/1000</f>
        <v>216.10900000000001</v>
      </c>
      <c r="AS24" s="301">
        <f t="shared" si="13"/>
        <v>91.734477738017929</v>
      </c>
      <c r="AT24" s="192">
        <v>6512.3337300000003</v>
      </c>
      <c r="AU24" s="302">
        <f>'[4]Проверочная  таблица'!WN25/1000</f>
        <v>6512.3337300000003</v>
      </c>
      <c r="AV24" s="302">
        <f>'[4]Проверочная  таблица'!WQ25/1000</f>
        <v>6512.3337099999999</v>
      </c>
      <c r="AW24" s="301">
        <f t="shared" si="14"/>
        <v>99.999999692890427</v>
      </c>
      <c r="AX24" s="192">
        <v>10473.68</v>
      </c>
      <c r="AY24" s="302">
        <f>'[4]Проверочная  таблица'!VZ25/1000</f>
        <v>9034.0650000000005</v>
      </c>
      <c r="AZ24" s="302">
        <f>'[4]Проверочная  таблица'!WA25/1000</f>
        <v>8825.4470799999999</v>
      </c>
      <c r="BA24" s="301">
        <f t="shared" si="15"/>
        <v>97.690763570994889</v>
      </c>
      <c r="BB24" s="192">
        <v>2712.5550499999999</v>
      </c>
      <c r="BC24" s="302">
        <f>'[4]Субвенция  на  полномочия'!N20/1000</f>
        <v>2941.48038</v>
      </c>
      <c r="BD24" s="302">
        <f>'[4]Субвенция  на  полномочия'!O20/1000</f>
        <v>2941.48038</v>
      </c>
      <c r="BE24" s="301">
        <f t="shared" si="16"/>
        <v>100</v>
      </c>
      <c r="BF24" s="192">
        <v>50</v>
      </c>
      <c r="BG24" s="302">
        <f>'[4]Субвенция  на  полномочия'!R20/1000</f>
        <v>50</v>
      </c>
      <c r="BH24" s="302">
        <f>'[4]Субвенция  на  полномочия'!S20/1000</f>
        <v>0</v>
      </c>
      <c r="BI24" s="301">
        <f t="shared" si="17"/>
        <v>0</v>
      </c>
      <c r="BJ24" s="192">
        <v>227106.61900000001</v>
      </c>
      <c r="BK24" s="302">
        <f>'[4]Субвенция  на  полномочия'!T20/1000</f>
        <v>234994.92199999996</v>
      </c>
      <c r="BL24" s="302">
        <f>'[4]Субвенция  на  полномочия'!U20/1000</f>
        <v>230869.59253999998</v>
      </c>
      <c r="BM24" s="301">
        <f t="shared" si="18"/>
        <v>98.244502721637545</v>
      </c>
      <c r="BN24" s="192">
        <v>0</v>
      </c>
      <c r="BO24" s="302">
        <f>'[4]Субвенция  на  полномочия'!V20/1000</f>
        <v>0</v>
      </c>
      <c r="BP24" s="302">
        <f>'[4]Субвенция  на  полномочия'!W20/1000</f>
        <v>0</v>
      </c>
      <c r="BQ24" s="301">
        <f t="shared" si="19"/>
        <v>0</v>
      </c>
      <c r="BR24" s="192">
        <v>62746.146000000001</v>
      </c>
      <c r="BS24" s="302">
        <f>'[4]Субвенция  на  полномочия'!X20/1000</f>
        <v>64750.062999999995</v>
      </c>
      <c r="BT24" s="302">
        <f>'[4]Субвенция  на  полномочия'!Y20/1000</f>
        <v>64750.063000000002</v>
      </c>
      <c r="BU24" s="301">
        <f t="shared" si="20"/>
        <v>100.00000000000003</v>
      </c>
      <c r="BV24" s="192">
        <v>8</v>
      </c>
      <c r="BW24" s="302">
        <f>'[4]Субвенция  на  полномочия'!Z20/1000</f>
        <v>12.8</v>
      </c>
      <c r="BX24" s="302">
        <f>'[4]Субвенция  на  полномочия'!AA20/1000</f>
        <v>0</v>
      </c>
      <c r="BY24" s="301">
        <f t="shared" si="21"/>
        <v>0</v>
      </c>
      <c r="BZ24" s="192">
        <v>2282.4578700000002</v>
      </c>
      <c r="CA24" s="302">
        <f>'[4]Проверочная  таблица'!WT25/1000</f>
        <v>2414.9008699999999</v>
      </c>
      <c r="CB24" s="302">
        <f>'[4]Проверочная  таблица'!WW25/1000</f>
        <v>2414.9008699999999</v>
      </c>
      <c r="CC24" s="301">
        <f t="shared" si="22"/>
        <v>100</v>
      </c>
      <c r="CD24" s="192">
        <v>2828.1939900000002</v>
      </c>
      <c r="CE24" s="302">
        <f>'[4]Субвенция  на  полномочия'!AB20/1000</f>
        <v>2949.9499900000005</v>
      </c>
      <c r="CF24" s="302">
        <f>'[4]Субвенция  на  полномочия'!AC20/1000</f>
        <v>2949.9499900000001</v>
      </c>
      <c r="CG24" s="301">
        <f t="shared" si="23"/>
        <v>99.999999999999986</v>
      </c>
      <c r="CH24" s="192">
        <v>0</v>
      </c>
      <c r="CI24" s="302">
        <f>'[4]Субвенция  на  полномочия'!AD20/1000</f>
        <v>0</v>
      </c>
      <c r="CJ24" s="302">
        <f>'[4]Субвенция  на  полномочия'!AE20/1000</f>
        <v>0</v>
      </c>
      <c r="CK24" s="301">
        <f t="shared" si="24"/>
        <v>0</v>
      </c>
      <c r="CL24" s="192">
        <v>805.92554000000007</v>
      </c>
      <c r="CM24" s="302">
        <f>'[4]Субвенция  на  полномочия'!AF20/1000</f>
        <v>868.07092999999998</v>
      </c>
      <c r="CN24" s="302">
        <f>'[4]Субвенция  на  полномочия'!AG20/1000</f>
        <v>868.07093000000009</v>
      </c>
      <c r="CO24" s="301">
        <f t="shared" si="25"/>
        <v>100.00000000000003</v>
      </c>
      <c r="CP24" s="192">
        <v>339.48099999999999</v>
      </c>
      <c r="CQ24" s="302">
        <f>'[4]Субвенция  на  полномочия'!AH20/1000</f>
        <v>677.20299999999997</v>
      </c>
      <c r="CR24" s="302">
        <f>'[4]Субвенция  на  полномочия'!AI20/1000</f>
        <v>666.18131999999991</v>
      </c>
      <c r="CS24" s="301">
        <f t="shared" si="26"/>
        <v>98.372470293250316</v>
      </c>
      <c r="CT24" s="192">
        <v>0</v>
      </c>
      <c r="CU24" s="302">
        <f>'[4]Субвенция  на  полномочия'!AJ20/1000</f>
        <v>0</v>
      </c>
      <c r="CV24" s="302">
        <f>'[4]Субвенция  на  полномочия'!AK20/1000</f>
        <v>0</v>
      </c>
      <c r="CW24" s="301">
        <f t="shared" si="27"/>
        <v>0</v>
      </c>
      <c r="CX24" s="192">
        <v>733.62</v>
      </c>
      <c r="CY24" s="302">
        <f>'[4]Субвенция  на  полномочия'!AL20/1000</f>
        <v>798.673</v>
      </c>
      <c r="CZ24" s="302">
        <f>'[4]Субвенция  на  полномочия'!AM20/1000</f>
        <v>798.673</v>
      </c>
      <c r="DA24" s="301">
        <f t="shared" si="28"/>
        <v>100</v>
      </c>
      <c r="DB24" s="192">
        <v>1594.5</v>
      </c>
      <c r="DC24" s="302">
        <f>('[4]Проверочная  таблица'!WD25+'[4]Проверочная  таблица'!WB25)/1000</f>
        <v>1596.7</v>
      </c>
      <c r="DD24" s="302">
        <f>('[4]Проверочная  таблица'!WE25+'[4]Проверочная  таблица'!WC25)/1000</f>
        <v>1596.7</v>
      </c>
      <c r="DE24" s="301">
        <f t="shared" si="29"/>
        <v>100</v>
      </c>
      <c r="DF24" s="192">
        <v>0</v>
      </c>
      <c r="DG24" s="302">
        <f>'[4]Проверочная  таблица'!WF25/1000</f>
        <v>0</v>
      </c>
      <c r="DH24" s="302">
        <f>'[4]Проверочная  таблица'!WG25/1000</f>
        <v>0</v>
      </c>
      <c r="DI24" s="301">
        <f t="shared" si="30"/>
        <v>0</v>
      </c>
      <c r="DJ24" s="192">
        <v>900.84402999999998</v>
      </c>
      <c r="DK24" s="302">
        <f>'[4]Субвенция  на  полномочия'!AN20/1000</f>
        <v>963.90674999999999</v>
      </c>
      <c r="DL24" s="302">
        <f>'[4]Субвенция  на  полномочия'!AO20/1000</f>
        <v>963.90674999999999</v>
      </c>
      <c r="DM24" s="301">
        <f t="shared" si="31"/>
        <v>100</v>
      </c>
      <c r="DO24" s="303"/>
    </row>
    <row r="25" spans="1:119" s="194" customFormat="1" ht="23.65" customHeight="1" x14ac:dyDescent="0.25">
      <c r="A25" s="195" t="s">
        <v>24</v>
      </c>
      <c r="B25" s="300">
        <f t="shared" si="0"/>
        <v>886900.5631700001</v>
      </c>
      <c r="C25" s="300">
        <f t="shared" si="0"/>
        <v>933081.51328999992</v>
      </c>
      <c r="D25" s="300">
        <f>'[2]Для администрации КБ_точно'!X26</f>
        <v>933081.5132899998</v>
      </c>
      <c r="E25" s="300">
        <f t="shared" si="2"/>
        <v>0</v>
      </c>
      <c r="F25" s="300">
        <f>'[2]Для администрации КБ_точно'!Y26</f>
        <v>896116.81802000001</v>
      </c>
      <c r="G25" s="300">
        <f t="shared" si="3"/>
        <v>0</v>
      </c>
      <c r="H25" s="300">
        <f t="shared" si="1"/>
        <v>896116.81801999989</v>
      </c>
      <c r="I25" s="301">
        <f t="shared" si="4"/>
        <v>96.038428074770849</v>
      </c>
      <c r="J25" s="192"/>
      <c r="K25" s="302">
        <f>'[4]Проверочная  таблица'!WH26/1000</f>
        <v>0</v>
      </c>
      <c r="L25" s="302">
        <f>'[4]Проверочная  таблица'!WI26/1000</f>
        <v>0</v>
      </c>
      <c r="M25" s="301">
        <f t="shared" si="5"/>
        <v>0</v>
      </c>
      <c r="N25" s="192">
        <v>0</v>
      </c>
      <c r="O25" s="302">
        <f>'[4]Проверочная  таблица'!WJ26/1000</f>
        <v>0</v>
      </c>
      <c r="P25" s="302">
        <f>'[4]Проверочная  таблица'!WK26/1000</f>
        <v>0</v>
      </c>
      <c r="Q25" s="301">
        <f t="shared" si="6"/>
        <v>0</v>
      </c>
      <c r="R25" s="192">
        <v>0</v>
      </c>
      <c r="S25" s="302">
        <f>'[4]Проверочная  таблица'!WL26/1000</f>
        <v>0</v>
      </c>
      <c r="T25" s="302">
        <f>'[4]Проверочная  таблица'!WM26/1000</f>
        <v>0</v>
      </c>
      <c r="U25" s="301">
        <f t="shared" si="7"/>
        <v>0</v>
      </c>
      <c r="V25" s="192">
        <v>7.0691499999999996</v>
      </c>
      <c r="W25" s="302">
        <f>'[4]Субвенция  на  полномочия'!D21/1000</f>
        <v>7.0691499999999996</v>
      </c>
      <c r="X25" s="302">
        <f>'[4]Субвенция  на  полномочия'!E21/1000</f>
        <v>0</v>
      </c>
      <c r="Y25" s="301">
        <f t="shared" si="8"/>
        <v>0</v>
      </c>
      <c r="Z25" s="192">
        <v>2694.384</v>
      </c>
      <c r="AA25" s="302">
        <f>'[4]Субвенция  на  полномочия'!F21/1000</f>
        <v>2776.9628499999999</v>
      </c>
      <c r="AB25" s="302">
        <f>'[4]Субвенция  на  полномочия'!G21/1000</f>
        <v>2776.9628499999999</v>
      </c>
      <c r="AC25" s="301">
        <f t="shared" si="9"/>
        <v>100</v>
      </c>
      <c r="AD25" s="192">
        <v>510.048</v>
      </c>
      <c r="AE25" s="302">
        <f>'[4]Субвенция  на  полномочия'!H21/1000</f>
        <v>510.048</v>
      </c>
      <c r="AF25" s="302">
        <f>'[4]Субвенция  на  полномочия'!I21/1000</f>
        <v>419.26893999999999</v>
      </c>
      <c r="AG25" s="301">
        <f t="shared" si="10"/>
        <v>82.201859432837693</v>
      </c>
      <c r="AH25" s="192">
        <v>1316.0050000000001</v>
      </c>
      <c r="AI25" s="302">
        <f>'[4]Субвенция  на  полномочия'!J21/1000</f>
        <v>1435.74324</v>
      </c>
      <c r="AJ25" s="302">
        <f>'[4]Субвенция  на  полномочия'!K21/1000</f>
        <v>1435.74324</v>
      </c>
      <c r="AK25" s="301">
        <f t="shared" si="11"/>
        <v>100</v>
      </c>
      <c r="AL25" s="192">
        <v>15610.367099999999</v>
      </c>
      <c r="AM25" s="302">
        <f>'[4]Субвенция  на  полномочия'!L21/1000</f>
        <v>16610.367099999999</v>
      </c>
      <c r="AN25" s="302">
        <f>'[4]Субвенция  на  полномочия'!M21/1000</f>
        <v>13623.130560000001</v>
      </c>
      <c r="AO25" s="301">
        <f t="shared" si="12"/>
        <v>82.015830703705532</v>
      </c>
      <c r="AP25" s="192">
        <v>176.8</v>
      </c>
      <c r="AQ25" s="302">
        <f>'[4]Субвенция  на  полномочия'!P21/1000</f>
        <v>645.82999999999993</v>
      </c>
      <c r="AR25" s="302">
        <f>'[4]Субвенция  на  полномочия'!Q21/1000</f>
        <v>516.28449999999998</v>
      </c>
      <c r="AS25" s="301">
        <f t="shared" si="13"/>
        <v>79.941238406391776</v>
      </c>
      <c r="AT25" s="192">
        <v>26509.120459999998</v>
      </c>
      <c r="AU25" s="302">
        <f>'[4]Проверочная  таблица'!WN26/1000</f>
        <v>26509.120460000002</v>
      </c>
      <c r="AV25" s="302">
        <f>'[4]Проверочная  таблица'!WQ26/1000</f>
        <v>23093.246160000002</v>
      </c>
      <c r="AW25" s="301">
        <f t="shared" si="14"/>
        <v>87.114343136528191</v>
      </c>
      <c r="AX25" s="192">
        <v>28902.3</v>
      </c>
      <c r="AY25" s="302">
        <f>'[4]Проверочная  таблица'!VZ26/1000</f>
        <v>23560.239999999998</v>
      </c>
      <c r="AZ25" s="302">
        <f>'[4]Проверочная  таблица'!WA26/1000</f>
        <v>23500</v>
      </c>
      <c r="BA25" s="301">
        <f t="shared" si="15"/>
        <v>99.744314998488989</v>
      </c>
      <c r="BB25" s="192">
        <v>6992.4721900000004</v>
      </c>
      <c r="BC25" s="302">
        <f>'[4]Субвенция  на  полномочия'!N21/1000</f>
        <v>7604.2506900000008</v>
      </c>
      <c r="BD25" s="302">
        <f>'[4]Субвенция  на  полномочия'!O21/1000</f>
        <v>7604.2506900000008</v>
      </c>
      <c r="BE25" s="301">
        <f t="shared" si="16"/>
        <v>100</v>
      </c>
      <c r="BF25" s="192">
        <v>50</v>
      </c>
      <c r="BG25" s="302">
        <f>'[4]Субвенция  на  полномочия'!R21/1000</f>
        <v>50</v>
      </c>
      <c r="BH25" s="302">
        <f>'[4]Субвенция  на  полномочия'!S21/1000</f>
        <v>0</v>
      </c>
      <c r="BI25" s="301">
        <f t="shared" si="17"/>
        <v>0</v>
      </c>
      <c r="BJ25" s="192">
        <v>622269.49100000004</v>
      </c>
      <c r="BK25" s="302">
        <f>'[4]Субвенция  на  полномочия'!T21/1000</f>
        <v>652290.00100000005</v>
      </c>
      <c r="BL25" s="302">
        <f>'[4]Субвенция  на  полномочия'!U21/1000</f>
        <v>630680.68790999998</v>
      </c>
      <c r="BM25" s="301">
        <f t="shared" si="18"/>
        <v>96.687161683166735</v>
      </c>
      <c r="BN25" s="192">
        <v>0</v>
      </c>
      <c r="BO25" s="302">
        <f>'[4]Субвенция  на  полномочия'!V21/1000</f>
        <v>0</v>
      </c>
      <c r="BP25" s="302">
        <f>'[4]Субвенция  на  полномочия'!W21/1000</f>
        <v>0</v>
      </c>
      <c r="BQ25" s="301">
        <f t="shared" si="19"/>
        <v>0</v>
      </c>
      <c r="BR25" s="192">
        <v>160726.09599999999</v>
      </c>
      <c r="BS25" s="302">
        <f>'[4]Субвенция  на  полномочия'!X21/1000</f>
        <v>175297.997</v>
      </c>
      <c r="BT25" s="302">
        <f>'[4]Субвенция  на  полномочия'!Y21/1000</f>
        <v>168380.61190000002</v>
      </c>
      <c r="BU25" s="301">
        <f t="shared" si="20"/>
        <v>96.05392804345621</v>
      </c>
      <c r="BV25" s="192">
        <v>19</v>
      </c>
      <c r="BW25" s="302">
        <f>'[4]Субвенция  на  полномочия'!Z21/1000</f>
        <v>27.2</v>
      </c>
      <c r="BX25" s="302">
        <f>'[4]Субвенция  на  полномочия'!AA21/1000</f>
        <v>27.2</v>
      </c>
      <c r="BY25" s="301">
        <f t="shared" si="21"/>
        <v>100</v>
      </c>
      <c r="BZ25" s="192">
        <v>2752.2476100000003</v>
      </c>
      <c r="CA25" s="302">
        <f>'[4]Проверочная  таблица'!WT26/1000</f>
        <v>2954.9896100000005</v>
      </c>
      <c r="CB25" s="302">
        <f>'[4]Проверочная  таблица'!WW26/1000</f>
        <v>2454.9896100000005</v>
      </c>
      <c r="CC25" s="301">
        <f t="shared" si="22"/>
        <v>83.079466732879652</v>
      </c>
      <c r="CD25" s="192">
        <v>2444.46792</v>
      </c>
      <c r="CE25" s="302">
        <f>'[4]Субвенция  на  полномочия'!AB21/1000</f>
        <v>2638.1314200000006</v>
      </c>
      <c r="CF25" s="302">
        <f>'[4]Субвенция  на  полномочия'!AC21/1000</f>
        <v>2638.1314199999997</v>
      </c>
      <c r="CG25" s="301">
        <f t="shared" si="23"/>
        <v>99.999999999999972</v>
      </c>
      <c r="CH25" s="192">
        <v>0</v>
      </c>
      <c r="CI25" s="302">
        <f>'[4]Субвенция  на  полномочия'!AD21/1000</f>
        <v>0</v>
      </c>
      <c r="CJ25" s="302">
        <f>'[4]Субвенция  на  полномочия'!AE21/1000</f>
        <v>0</v>
      </c>
      <c r="CK25" s="301">
        <f t="shared" si="24"/>
        <v>0</v>
      </c>
      <c r="CL25" s="192">
        <v>1379.4217100000001</v>
      </c>
      <c r="CM25" s="302">
        <f>'[4]Субвенция  на  полномочия'!AF21/1000</f>
        <v>1170.9436499999999</v>
      </c>
      <c r="CN25" s="302">
        <f>'[4]Субвенция  на  полномочия'!AG21/1000</f>
        <v>800</v>
      </c>
      <c r="CO25" s="301">
        <f t="shared" si="25"/>
        <v>68.320964890155054</v>
      </c>
      <c r="CP25" s="192">
        <v>4831.6819999999998</v>
      </c>
      <c r="CQ25" s="302">
        <f>'[4]Субвенция  на  полномочия'!AH21/1000</f>
        <v>10619.17</v>
      </c>
      <c r="CR25" s="302">
        <f>'[4]Субвенция  на  полномочия'!AI21/1000</f>
        <v>10590.31734</v>
      </c>
      <c r="CS25" s="301">
        <f t="shared" si="26"/>
        <v>99.728296467614697</v>
      </c>
      <c r="CT25" s="192">
        <v>2959.3270000000002</v>
      </c>
      <c r="CU25" s="302">
        <f>'[4]Субвенция  на  полномочия'!AJ21/1000</f>
        <v>1438.6693800000003</v>
      </c>
      <c r="CV25" s="302">
        <f>'[4]Субвенция  на  полномочия'!AK21/1000</f>
        <v>1438.6693799999998</v>
      </c>
      <c r="CW25" s="301">
        <f t="shared" si="27"/>
        <v>99.999999999999972</v>
      </c>
      <c r="CX25" s="192">
        <v>804.82</v>
      </c>
      <c r="CY25" s="302">
        <f>'[4]Субвенция  на  полномочия'!AL21/1000</f>
        <v>919.87300000000005</v>
      </c>
      <c r="CZ25" s="302">
        <f>'[4]Субвенция  на  полномочия'!AM21/1000</f>
        <v>859.87300000000005</v>
      </c>
      <c r="DA25" s="301">
        <f t="shared" si="28"/>
        <v>93.477360461715904</v>
      </c>
      <c r="DB25" s="192">
        <v>4907</v>
      </c>
      <c r="DC25" s="302">
        <f>('[4]Проверочная  таблица'!WD26+'[4]Проверочная  таблица'!WB26)/1000</f>
        <v>4913.3999999999996</v>
      </c>
      <c r="DD25" s="302">
        <f>('[4]Проверочная  таблица'!WE26+'[4]Проверочная  таблица'!WC26)/1000</f>
        <v>4654.7900999999993</v>
      </c>
      <c r="DE25" s="301">
        <f t="shared" si="29"/>
        <v>94.736640615459748</v>
      </c>
      <c r="DF25" s="192">
        <v>0</v>
      </c>
      <c r="DG25" s="302">
        <f>'[4]Проверочная  таблица'!WF26/1000</f>
        <v>0</v>
      </c>
      <c r="DH25" s="302">
        <f>'[4]Проверочная  таблица'!WG26/1000</f>
        <v>0</v>
      </c>
      <c r="DI25" s="301">
        <f t="shared" si="30"/>
        <v>0</v>
      </c>
      <c r="DJ25" s="192">
        <v>1038.4440300000001</v>
      </c>
      <c r="DK25" s="302">
        <f>'[4]Субвенция  на  полномочия'!AN21/1000</f>
        <v>1101.50674</v>
      </c>
      <c r="DL25" s="302">
        <f>'[4]Субвенция  на  полномочия'!AO21/1000</f>
        <v>622.66042000000004</v>
      </c>
      <c r="DM25" s="301">
        <f t="shared" si="31"/>
        <v>56.528062642630772</v>
      </c>
      <c r="DO25" s="303"/>
    </row>
    <row r="26" spans="1:119" s="194" customFormat="1" ht="23.65" customHeight="1" x14ac:dyDescent="0.25">
      <c r="A26" s="195" t="s">
        <v>25</v>
      </c>
      <c r="B26" s="300">
        <f t="shared" si="0"/>
        <v>281607.62119999994</v>
      </c>
      <c r="C26" s="300">
        <f t="shared" si="0"/>
        <v>291288.98350999999</v>
      </c>
      <c r="D26" s="300">
        <f>'[2]Для администрации КБ_точно'!X27</f>
        <v>291288.98351000005</v>
      </c>
      <c r="E26" s="300">
        <f t="shared" si="2"/>
        <v>0</v>
      </c>
      <c r="F26" s="300">
        <f>'[2]Для администрации КБ_точно'!Y27</f>
        <v>286841.65576999995</v>
      </c>
      <c r="G26" s="300">
        <f t="shared" si="3"/>
        <v>0</v>
      </c>
      <c r="H26" s="300">
        <f t="shared" si="1"/>
        <v>286841.65577000001</v>
      </c>
      <c r="I26" s="301">
        <f t="shared" si="4"/>
        <v>98.47322487571958</v>
      </c>
      <c r="J26" s="192"/>
      <c r="K26" s="302">
        <f>'[4]Проверочная  таблица'!WH16/1000</f>
        <v>0</v>
      </c>
      <c r="L26" s="302">
        <f>'[4]Проверочная  таблица'!WI16/1000</f>
        <v>0</v>
      </c>
      <c r="M26" s="301">
        <f t="shared" si="5"/>
        <v>0</v>
      </c>
      <c r="N26" s="192">
        <v>0</v>
      </c>
      <c r="O26" s="302">
        <f>'[4]Проверочная  таблица'!WJ16/1000</f>
        <v>0</v>
      </c>
      <c r="P26" s="302">
        <f>'[4]Проверочная  таблица'!WK16/1000</f>
        <v>0</v>
      </c>
      <c r="Q26" s="301">
        <f t="shared" si="6"/>
        <v>0</v>
      </c>
      <c r="R26" s="192">
        <v>0</v>
      </c>
      <c r="S26" s="302">
        <f>'[4]Проверочная  таблица'!WL16/1000</f>
        <v>0</v>
      </c>
      <c r="T26" s="302">
        <f>'[4]Проверочная  таблица'!WM16/1000</f>
        <v>0</v>
      </c>
      <c r="U26" s="301">
        <f t="shared" si="7"/>
        <v>0</v>
      </c>
      <c r="V26" s="192">
        <v>7.0691499999999996</v>
      </c>
      <c r="W26" s="302">
        <f>'[4]Субвенция  на  полномочия'!D11/1000</f>
        <v>7.0691499999999996</v>
      </c>
      <c r="X26" s="302">
        <f>'[4]Субвенция  на  полномочия'!E11/1000</f>
        <v>0</v>
      </c>
      <c r="Y26" s="301">
        <f t="shared" si="8"/>
        <v>0</v>
      </c>
      <c r="Z26" s="192">
        <v>972.048</v>
      </c>
      <c r="AA26" s="302">
        <f>'[4]Субвенция  на  полномочия'!F11/1000</f>
        <v>980.36400000000003</v>
      </c>
      <c r="AB26" s="302">
        <f>'[4]Субвенция  на  полномочия'!G11/1000</f>
        <v>980.36400000000003</v>
      </c>
      <c r="AC26" s="301">
        <f t="shared" si="9"/>
        <v>100</v>
      </c>
      <c r="AD26" s="192">
        <v>352.96800000000002</v>
      </c>
      <c r="AE26" s="302">
        <f>'[4]Субвенция  на  полномочия'!H11/1000</f>
        <v>352.96800000000002</v>
      </c>
      <c r="AF26" s="302">
        <f>'[4]Субвенция  на  полномочия'!I11/1000</f>
        <v>346.28800000000001</v>
      </c>
      <c r="AG26" s="301">
        <f t="shared" si="10"/>
        <v>98.107477165068786</v>
      </c>
      <c r="AH26" s="192">
        <v>693.51900000000001</v>
      </c>
      <c r="AI26" s="302">
        <f>'[4]Субвенция  на  полномочия'!J11/1000</f>
        <v>755.30964999999992</v>
      </c>
      <c r="AJ26" s="302">
        <f>'[4]Субвенция  на  полномочия'!K11/1000</f>
        <v>747.68531999999993</v>
      </c>
      <c r="AK26" s="301">
        <f t="shared" si="11"/>
        <v>98.990568967310296</v>
      </c>
      <c r="AL26" s="192">
        <v>4391.8420999999998</v>
      </c>
      <c r="AM26" s="302">
        <f>'[4]Субвенция  на  полномочия'!L11/1000</f>
        <v>3741.8420999999998</v>
      </c>
      <c r="AN26" s="302">
        <f>'[4]Субвенция  на  полномочия'!M11/1000</f>
        <v>3396.8960000000002</v>
      </c>
      <c r="AO26" s="301">
        <f t="shared" si="12"/>
        <v>90.781382784698479</v>
      </c>
      <c r="AP26" s="192">
        <v>103.7</v>
      </c>
      <c r="AQ26" s="302">
        <f>'[4]Субвенция  на  полномочия'!P11/1000</f>
        <v>121.60000000000001</v>
      </c>
      <c r="AR26" s="302">
        <f>'[4]Субвенция  на  полномочия'!Q11/1000</f>
        <v>120.4</v>
      </c>
      <c r="AS26" s="301">
        <f t="shared" si="13"/>
        <v>99.013157894736835</v>
      </c>
      <c r="AT26" s="192">
        <v>6943.6079900000004</v>
      </c>
      <c r="AU26" s="302">
        <f>'[4]Проверочная  таблица'!WN16/1000</f>
        <v>6943.6079900000004</v>
      </c>
      <c r="AV26" s="302">
        <f>'[4]Проверочная  таблица'!WQ16/1000</f>
        <v>6491.6120000000001</v>
      </c>
      <c r="AW26" s="301">
        <f t="shared" si="14"/>
        <v>93.49047367519951</v>
      </c>
      <c r="AX26" s="192">
        <v>7750.69</v>
      </c>
      <c r="AY26" s="302">
        <f>'[4]Проверочная  таблица'!VZ16/1000</f>
        <v>7480.8639999999996</v>
      </c>
      <c r="AZ26" s="302">
        <f>'[4]Проверочная  таблица'!WA16/1000</f>
        <v>7446.7452699999994</v>
      </c>
      <c r="BA26" s="301">
        <f t="shared" si="15"/>
        <v>99.543919926896137</v>
      </c>
      <c r="BB26" s="192">
        <v>2170.1235699999997</v>
      </c>
      <c r="BC26" s="302">
        <f>'[4]Субвенция  на  полномочия'!N11/1000</f>
        <v>2363.4980700000001</v>
      </c>
      <c r="BD26" s="302">
        <f>'[4]Субвенция  на  полномочия'!O11/1000</f>
        <v>2356.7835399999999</v>
      </c>
      <c r="BE26" s="301">
        <f t="shared" si="16"/>
        <v>99.715907108821952</v>
      </c>
      <c r="BF26" s="192">
        <v>50</v>
      </c>
      <c r="BG26" s="302">
        <f>'[4]Субвенция  на  полномочия'!R11/1000</f>
        <v>50</v>
      </c>
      <c r="BH26" s="302">
        <f>'[4]Субвенция  на  полномочия'!S11/1000</f>
        <v>50</v>
      </c>
      <c r="BI26" s="301">
        <f t="shared" si="17"/>
        <v>100</v>
      </c>
      <c r="BJ26" s="192">
        <v>187407.522</v>
      </c>
      <c r="BK26" s="302">
        <f>'[4]Субвенция  на  полномочия'!T11/1000</f>
        <v>195717.00099999999</v>
      </c>
      <c r="BL26" s="302">
        <f>'[4]Субвенция  на  полномочия'!U11/1000</f>
        <v>195717.00099999999</v>
      </c>
      <c r="BM26" s="301">
        <f t="shared" si="18"/>
        <v>100</v>
      </c>
      <c r="BN26" s="192">
        <v>0</v>
      </c>
      <c r="BO26" s="302">
        <f>'[4]Субвенция  на  полномочия'!V11/1000</f>
        <v>0</v>
      </c>
      <c r="BP26" s="302">
        <f>'[4]Субвенция  на  полномочия'!W11/1000</f>
        <v>0</v>
      </c>
      <c r="BQ26" s="301">
        <f t="shared" si="19"/>
        <v>0</v>
      </c>
      <c r="BR26" s="192">
        <v>56274.502999999997</v>
      </c>
      <c r="BS26" s="302">
        <f>'[4]Субвенция  на  полномочия'!X11/1000</f>
        <v>57121.593999999997</v>
      </c>
      <c r="BT26" s="302">
        <f>'[4]Субвенция  на  полномочия'!Y11/1000</f>
        <v>55433.895600000003</v>
      </c>
      <c r="BU26" s="301">
        <f t="shared" si="20"/>
        <v>97.045428389130748</v>
      </c>
      <c r="BV26" s="192">
        <v>0.5</v>
      </c>
      <c r="BW26" s="302">
        <f>'[4]Субвенция  на  полномочия'!Z11/1000</f>
        <v>2.9000000000000004</v>
      </c>
      <c r="BX26" s="302">
        <f>'[4]Субвенция  на  полномочия'!AA11/1000</f>
        <v>2.9</v>
      </c>
      <c r="BY26" s="301">
        <f t="shared" si="21"/>
        <v>99.999999999999986</v>
      </c>
      <c r="BZ26" s="192">
        <v>2063.0625600000003</v>
      </c>
      <c r="CA26" s="302">
        <f>'[4]Проверочная  таблица'!WT16/1000</f>
        <v>2348.8517299999994</v>
      </c>
      <c r="CB26" s="302">
        <f>'[4]Проверочная  таблица'!WW16/1000</f>
        <v>2334.0606399999997</v>
      </c>
      <c r="CC26" s="301">
        <f t="shared" si="22"/>
        <v>99.370284219685516</v>
      </c>
      <c r="CD26" s="192">
        <v>8001.6512899999998</v>
      </c>
      <c r="CE26" s="302">
        <f>'[4]Субвенция  на  полномочия'!AB11/1000</f>
        <v>8298.7828899999986</v>
      </c>
      <c r="CF26" s="302">
        <f>'[4]Субвенция  на  полномочия'!AC11/1000</f>
        <v>8297.7621399999989</v>
      </c>
      <c r="CG26" s="301">
        <f t="shared" si="23"/>
        <v>99.987700003560406</v>
      </c>
      <c r="CH26" s="192">
        <v>0</v>
      </c>
      <c r="CI26" s="302">
        <f>'[4]Субвенция  на  полномочия'!AD11/1000</f>
        <v>0</v>
      </c>
      <c r="CJ26" s="302">
        <f>'[4]Субвенция  на  полномочия'!AE11/1000</f>
        <v>0</v>
      </c>
      <c r="CK26" s="301">
        <f t="shared" si="24"/>
        <v>0</v>
      </c>
      <c r="CL26" s="192">
        <v>755.92554000000007</v>
      </c>
      <c r="CM26" s="302">
        <f>'[4]Субвенция  на  полномочия'!AF11/1000</f>
        <v>818.07092999999998</v>
      </c>
      <c r="CN26" s="302">
        <f>'[4]Субвенция  на  полномочия'!AG11/1000</f>
        <v>806.18508999999995</v>
      </c>
      <c r="CO26" s="301">
        <f t="shared" si="25"/>
        <v>98.547089309236299</v>
      </c>
      <c r="CP26" s="192">
        <v>513.16899999999998</v>
      </c>
      <c r="CQ26" s="302">
        <f>'[4]Субвенция  на  полномочия'!AH11/1000</f>
        <v>963.08699999999999</v>
      </c>
      <c r="CR26" s="302">
        <f>'[4]Субвенция  на  полномочия'!AI11/1000</f>
        <v>951.48868000000004</v>
      </c>
      <c r="CS26" s="301">
        <f t="shared" si="26"/>
        <v>98.795714198198098</v>
      </c>
      <c r="CT26" s="192">
        <v>0</v>
      </c>
      <c r="CU26" s="302">
        <f>'[4]Субвенция  на  полномочия'!AJ11/1000</f>
        <v>0</v>
      </c>
      <c r="CV26" s="302">
        <f>'[4]Субвенция  на  полномочия'!AK11/1000</f>
        <v>0</v>
      </c>
      <c r="CW26" s="301">
        <f t="shared" si="27"/>
        <v>0</v>
      </c>
      <c r="CX26" s="192">
        <v>807.62</v>
      </c>
      <c r="CY26" s="302">
        <f>'[4]Субвенция  на  полномочия'!AL11/1000</f>
        <v>872.673</v>
      </c>
      <c r="CZ26" s="302">
        <f>'[4]Субвенция  на  полномочия'!AM11/1000</f>
        <v>840.37496999999996</v>
      </c>
      <c r="DA26" s="301">
        <f t="shared" si="28"/>
        <v>96.298953903695889</v>
      </c>
      <c r="DB26" s="192">
        <v>2348.1</v>
      </c>
      <c r="DC26" s="302">
        <f>('[4]Проверочная  таблица'!WD16+'[4]Проверочная  таблица'!WB16)/1000</f>
        <v>2348.9</v>
      </c>
      <c r="DD26" s="302">
        <f>('[4]Проверочная  таблица'!WE16+'[4]Проверочная  таблица'!WC16)/1000</f>
        <v>521.21352000000002</v>
      </c>
      <c r="DE26" s="301">
        <f t="shared" si="29"/>
        <v>22.189685384648133</v>
      </c>
      <c r="DF26" s="192">
        <v>0</v>
      </c>
      <c r="DG26" s="302">
        <f>'[4]Проверочная  таблица'!WF16/1000</f>
        <v>0</v>
      </c>
      <c r="DH26" s="302">
        <f>'[4]Проверочная  таблица'!WG16/1000</f>
        <v>0</v>
      </c>
      <c r="DI26" s="301">
        <f t="shared" si="30"/>
        <v>0</v>
      </c>
      <c r="DJ26" s="192">
        <v>0</v>
      </c>
      <c r="DK26" s="302">
        <f>'[4]Субвенция  на  полномочия'!AN11/1000</f>
        <v>0</v>
      </c>
      <c r="DL26" s="302">
        <f>'[4]Субвенция  на  полномочия'!AO11/1000</f>
        <v>0</v>
      </c>
      <c r="DM26" s="301">
        <f t="shared" si="31"/>
        <v>0</v>
      </c>
      <c r="DO26" s="303"/>
    </row>
    <row r="27" spans="1:119" s="194" customFormat="1" ht="23.65" customHeight="1" x14ac:dyDescent="0.25">
      <c r="A27" s="195" t="s">
        <v>26</v>
      </c>
      <c r="B27" s="300">
        <f t="shared" si="0"/>
        <v>387636.44459000003</v>
      </c>
      <c r="C27" s="300">
        <f t="shared" si="0"/>
        <v>401319.6214</v>
      </c>
      <c r="D27" s="300">
        <f>'[2]Для администрации КБ_точно'!X28</f>
        <v>401319.62140000012</v>
      </c>
      <c r="E27" s="300">
        <f t="shared" si="2"/>
        <v>0</v>
      </c>
      <c r="F27" s="300">
        <f>'[2]Для администрации КБ_точно'!Y28</f>
        <v>400575.09298000002</v>
      </c>
      <c r="G27" s="300">
        <f t="shared" si="3"/>
        <v>0</v>
      </c>
      <c r="H27" s="300">
        <f t="shared" si="1"/>
        <v>400575.09298000002</v>
      </c>
      <c r="I27" s="301">
        <f t="shared" si="4"/>
        <v>99.814479935617726</v>
      </c>
      <c r="J27" s="192"/>
      <c r="K27" s="302">
        <f>'[4]Проверочная  таблица'!WH27/1000</f>
        <v>0</v>
      </c>
      <c r="L27" s="302">
        <f>'[4]Проверочная  таблица'!WI27/1000</f>
        <v>0</v>
      </c>
      <c r="M27" s="301">
        <f t="shared" si="5"/>
        <v>0</v>
      </c>
      <c r="N27" s="192">
        <v>0</v>
      </c>
      <c r="O27" s="302">
        <f>'[4]Проверочная  таблица'!WJ27/1000</f>
        <v>0</v>
      </c>
      <c r="P27" s="302">
        <f>'[4]Проверочная  таблица'!WK27/1000</f>
        <v>0</v>
      </c>
      <c r="Q27" s="301">
        <f t="shared" si="6"/>
        <v>0</v>
      </c>
      <c r="R27" s="192">
        <v>0</v>
      </c>
      <c r="S27" s="302">
        <f>'[4]Проверочная  таблица'!WL27/1000</f>
        <v>0</v>
      </c>
      <c r="T27" s="302">
        <f>'[4]Проверочная  таблица'!WM27/1000</f>
        <v>0</v>
      </c>
      <c r="U27" s="301">
        <f t="shared" si="7"/>
        <v>0</v>
      </c>
      <c r="V27" s="192">
        <v>7.0691499999999996</v>
      </c>
      <c r="W27" s="302">
        <f>'[4]Субвенция  на  полномочия'!D22/1000</f>
        <v>7.0691499999999996</v>
      </c>
      <c r="X27" s="302">
        <f>'[4]Субвенция  на  полномочия'!E22/1000</f>
        <v>0</v>
      </c>
      <c r="Y27" s="301">
        <f t="shared" si="8"/>
        <v>0</v>
      </c>
      <c r="Z27" s="192">
        <v>1454.376</v>
      </c>
      <c r="AA27" s="302">
        <f>'[4]Субвенция  на  полномочия'!F22/1000</f>
        <v>1332.4079999999999</v>
      </c>
      <c r="AB27" s="302">
        <f>'[4]Субвенция  на  полномочия'!G22/1000</f>
        <v>1332.4079999999999</v>
      </c>
      <c r="AC27" s="301">
        <f t="shared" si="9"/>
        <v>100</v>
      </c>
      <c r="AD27" s="192">
        <v>449.06400000000002</v>
      </c>
      <c r="AE27" s="302">
        <f>'[4]Субвенция  на  полномочия'!H22/1000</f>
        <v>388.38800000000003</v>
      </c>
      <c r="AF27" s="302">
        <f>'[4]Субвенция  на  полномочия'!I22/1000</f>
        <v>374.99</v>
      </c>
      <c r="AG27" s="301">
        <f t="shared" si="10"/>
        <v>96.550356859635201</v>
      </c>
      <c r="AH27" s="192">
        <v>689.63900000000001</v>
      </c>
      <c r="AI27" s="302">
        <f>'[4]Субвенция  на  полномочия'!J22/1000</f>
        <v>781.42964999999992</v>
      </c>
      <c r="AJ27" s="302">
        <f>'[4]Субвенция  на  полномочия'!K22/1000</f>
        <v>781.42965000000004</v>
      </c>
      <c r="AK27" s="301">
        <f t="shared" si="11"/>
        <v>100.00000000000003</v>
      </c>
      <c r="AL27" s="192">
        <v>6821.9935999999998</v>
      </c>
      <c r="AM27" s="302">
        <f>'[4]Субвенция  на  полномочия'!L22/1000</f>
        <v>5711.9935999999998</v>
      </c>
      <c r="AN27" s="302">
        <f>'[4]Субвенция  на  полномочия'!M22/1000</f>
        <v>5711.9935999999998</v>
      </c>
      <c r="AO27" s="301">
        <f t="shared" si="12"/>
        <v>100</v>
      </c>
      <c r="AP27" s="192">
        <v>204</v>
      </c>
      <c r="AQ27" s="302">
        <f>'[4]Субвенция  на  полномочия'!P22/1000</f>
        <v>513.86900000000003</v>
      </c>
      <c r="AR27" s="302">
        <f>'[4]Субвенция  на  полномочия'!Q22/1000</f>
        <v>513.86900000000003</v>
      </c>
      <c r="AS27" s="301">
        <f t="shared" si="13"/>
        <v>100</v>
      </c>
      <c r="AT27" s="192">
        <v>9365.114230000001</v>
      </c>
      <c r="AU27" s="302">
        <f>'[4]Проверочная  таблица'!WN27/1000</f>
        <v>9365.114230000001</v>
      </c>
      <c r="AV27" s="302">
        <f>'[4]Проверочная  таблица'!WQ27/1000</f>
        <v>9365.114230000001</v>
      </c>
      <c r="AW27" s="301">
        <f t="shared" si="14"/>
        <v>100</v>
      </c>
      <c r="AX27" s="192">
        <v>4924.8100000000004</v>
      </c>
      <c r="AY27" s="302">
        <f>'[4]Проверочная  таблица'!VZ27/1000</f>
        <v>5626.7230000000009</v>
      </c>
      <c r="AZ27" s="302">
        <f>'[4]Проверочная  таблица'!WA27/1000</f>
        <v>5626.723</v>
      </c>
      <c r="BA27" s="301">
        <f t="shared" si="15"/>
        <v>99.999999999999986</v>
      </c>
      <c r="BB27" s="192">
        <v>2688.3016299999999</v>
      </c>
      <c r="BC27" s="302">
        <f>'[4]Субвенция  на  полномочия'!N22/1000</f>
        <v>2916.1286299999997</v>
      </c>
      <c r="BD27" s="302">
        <f>'[4]Субвенция  на  полномочия'!O22/1000</f>
        <v>2616.6513399999999</v>
      </c>
      <c r="BE27" s="301">
        <f t="shared" si="16"/>
        <v>89.730312753727887</v>
      </c>
      <c r="BF27" s="192">
        <v>0</v>
      </c>
      <c r="BG27" s="302">
        <f>'[4]Субвенция  на  полномочия'!R22/1000</f>
        <v>0</v>
      </c>
      <c r="BH27" s="302">
        <f>'[4]Субвенция  на  полномочия'!S22/1000</f>
        <v>0</v>
      </c>
      <c r="BI27" s="301">
        <f t="shared" si="17"/>
        <v>0</v>
      </c>
      <c r="BJ27" s="192">
        <v>284971.06900000002</v>
      </c>
      <c r="BK27" s="302">
        <f>'[4]Субвенция  на  полномочия'!T22/1000</f>
        <v>294508.95300000004</v>
      </c>
      <c r="BL27" s="302">
        <f>'[4]Субвенция  на  полномочия'!U22/1000</f>
        <v>294508.95299999998</v>
      </c>
      <c r="BM27" s="301">
        <f t="shared" si="18"/>
        <v>99.999999999999972</v>
      </c>
      <c r="BN27" s="192">
        <v>0</v>
      </c>
      <c r="BO27" s="302">
        <f>'[4]Субвенция  на  полномочия'!V22/1000</f>
        <v>0</v>
      </c>
      <c r="BP27" s="302">
        <f>'[4]Субвенция  на  полномочия'!W22/1000</f>
        <v>0</v>
      </c>
      <c r="BQ27" s="301">
        <f t="shared" si="19"/>
        <v>0</v>
      </c>
      <c r="BR27" s="192">
        <v>61028.014999999999</v>
      </c>
      <c r="BS27" s="302">
        <f>'[4]Субвенция  на  полномочия'!X22/1000</f>
        <v>63624.985999999997</v>
      </c>
      <c r="BT27" s="302">
        <f>'[4]Субвенция  на  полномочия'!Y22/1000</f>
        <v>63624.985999999997</v>
      </c>
      <c r="BU27" s="301">
        <f t="shared" si="20"/>
        <v>100</v>
      </c>
      <c r="BV27" s="192">
        <v>1.5</v>
      </c>
      <c r="BW27" s="302">
        <f>'[4]Субвенция  на  полномочия'!Z22/1000</f>
        <v>1.5999999999999999</v>
      </c>
      <c r="BX27" s="302">
        <f>'[4]Субвенция  на  полномочия'!AA22/1000</f>
        <v>1.6</v>
      </c>
      <c r="BY27" s="301">
        <f t="shared" si="21"/>
        <v>100.00000000000003</v>
      </c>
      <c r="BZ27" s="192">
        <v>2155.4119000000001</v>
      </c>
      <c r="CA27" s="302">
        <f>'[4]Проверочная  таблица'!WT27/1000</f>
        <v>2282.3259000000003</v>
      </c>
      <c r="CB27" s="302">
        <f>'[4]Проверочная  таблица'!WW27/1000</f>
        <v>2282.3258999999998</v>
      </c>
      <c r="CC27" s="301">
        <f t="shared" si="22"/>
        <v>99.999999999999972</v>
      </c>
      <c r="CD27" s="192">
        <v>7439.8375099999994</v>
      </c>
      <c r="CE27" s="302">
        <f>'[4]Субвенция  на  полномочия'!AB22/1000</f>
        <v>7570.2585100000006</v>
      </c>
      <c r="CF27" s="302">
        <f>'[4]Субвенция  на  полномочия'!AC22/1000</f>
        <v>7570.2585099999997</v>
      </c>
      <c r="CG27" s="301">
        <f t="shared" si="23"/>
        <v>99.999999999999986</v>
      </c>
      <c r="CH27" s="192">
        <v>0</v>
      </c>
      <c r="CI27" s="302">
        <f>'[4]Субвенция  на  полномочия'!AD22/1000</f>
        <v>0</v>
      </c>
      <c r="CJ27" s="302">
        <f>'[4]Субвенция  на  полномочия'!AE22/1000</f>
        <v>0</v>
      </c>
      <c r="CK27" s="301">
        <f t="shared" si="24"/>
        <v>0</v>
      </c>
      <c r="CL27" s="192">
        <v>745.92554000000007</v>
      </c>
      <c r="CM27" s="302">
        <f>'[4]Субвенция  на  полномочия'!AF22/1000</f>
        <v>808.07092999999998</v>
      </c>
      <c r="CN27" s="302">
        <f>'[4]Субвенция  на  полномочия'!AG22/1000</f>
        <v>780.00887</v>
      </c>
      <c r="CO27" s="301">
        <f t="shared" si="25"/>
        <v>96.527277624007596</v>
      </c>
      <c r="CP27" s="192">
        <v>892.12400000000002</v>
      </c>
      <c r="CQ27" s="302">
        <f>'[4]Субвенция  на  полномочия'!AH22/1000</f>
        <v>1950.99505</v>
      </c>
      <c r="CR27" s="302">
        <f>'[4]Субвенция  на  полномочия'!AI22/1000</f>
        <v>1651.2096000000001</v>
      </c>
      <c r="CS27" s="301">
        <f t="shared" si="26"/>
        <v>84.634228057113731</v>
      </c>
      <c r="CT27" s="192">
        <v>0</v>
      </c>
      <c r="CU27" s="302">
        <f>'[4]Субвенция  на  полномочия'!AJ22/1000</f>
        <v>0</v>
      </c>
      <c r="CV27" s="302">
        <f>'[4]Субвенция  на  полномочия'!AK22/1000</f>
        <v>0</v>
      </c>
      <c r="CW27" s="301">
        <f t="shared" si="27"/>
        <v>0</v>
      </c>
      <c r="CX27" s="192">
        <v>721.35</v>
      </c>
      <c r="CY27" s="302">
        <f>'[4]Субвенция  на  полномочия'!AL22/1000</f>
        <v>786.40300000000002</v>
      </c>
      <c r="CZ27" s="302">
        <f>'[4]Субвенция  на  полномочия'!AM22/1000</f>
        <v>738.05002999999999</v>
      </c>
      <c r="DA27" s="301">
        <f t="shared" si="28"/>
        <v>93.851375185496494</v>
      </c>
      <c r="DB27" s="192">
        <v>2118.6999999999998</v>
      </c>
      <c r="DC27" s="302">
        <f>('[4]Проверочная  таблица'!WD27+'[4]Проверочная  таблица'!WB27)/1000</f>
        <v>2121.6999999999998</v>
      </c>
      <c r="DD27" s="302">
        <f>('[4]Проверочная  таблица'!WE27+'[4]Проверочная  таблица'!WC27)/1000</f>
        <v>2121.6999999999998</v>
      </c>
      <c r="DE27" s="301">
        <f t="shared" si="29"/>
        <v>100</v>
      </c>
      <c r="DF27" s="192">
        <v>0</v>
      </c>
      <c r="DG27" s="302">
        <f>'[4]Проверочная  таблица'!WF27/1000</f>
        <v>0</v>
      </c>
      <c r="DH27" s="302">
        <f>'[4]Проверочная  таблица'!WG27/1000</f>
        <v>0</v>
      </c>
      <c r="DI27" s="301">
        <f t="shared" si="30"/>
        <v>0</v>
      </c>
      <c r="DJ27" s="192">
        <v>958.14403000000004</v>
      </c>
      <c r="DK27" s="302">
        <f>'[4]Субвенция  на  полномочия'!AN22/1000</f>
        <v>1021.2057500000001</v>
      </c>
      <c r="DL27" s="302">
        <f>'[4]Субвенция  на  полномочия'!AO22/1000</f>
        <v>972.82225000000005</v>
      </c>
      <c r="DM27" s="301">
        <f t="shared" si="31"/>
        <v>95.26212029260509</v>
      </c>
      <c r="DO27" s="303"/>
    </row>
    <row r="28" spans="1:119" s="4" customFormat="1" ht="23.65" customHeight="1" x14ac:dyDescent="0.25">
      <c r="A28" s="11" t="s">
        <v>27</v>
      </c>
      <c r="B28" s="34">
        <f t="shared" si="0"/>
        <v>618973.42593000003</v>
      </c>
      <c r="C28" s="34">
        <f t="shared" si="0"/>
        <v>649620.37844999996</v>
      </c>
      <c r="D28" s="297">
        <f>'[2]Для администрации КБ_точно'!X29</f>
        <v>649620.37845000008</v>
      </c>
      <c r="E28" s="297">
        <f t="shared" si="2"/>
        <v>0</v>
      </c>
      <c r="F28" s="297">
        <f>'[2]Для администрации КБ_точно'!Y29</f>
        <v>646330.20905999991</v>
      </c>
      <c r="G28" s="297">
        <f t="shared" si="3"/>
        <v>0</v>
      </c>
      <c r="H28" s="34">
        <f t="shared" si="1"/>
        <v>646330.20905999991</v>
      </c>
      <c r="I28" s="17">
        <f t="shared" si="4"/>
        <v>99.493524295242949</v>
      </c>
      <c r="J28" s="10"/>
      <c r="K28" s="60">
        <f>'[4]Проверочная  таблица'!WH28/1000</f>
        <v>0</v>
      </c>
      <c r="L28" s="60">
        <f>'[4]Проверочная  таблица'!WI28/1000</f>
        <v>0</v>
      </c>
      <c r="M28" s="17">
        <f t="shared" si="5"/>
        <v>0</v>
      </c>
      <c r="N28" s="10">
        <v>0</v>
      </c>
      <c r="O28" s="60">
        <f>'[4]Проверочная  таблица'!WJ28/1000</f>
        <v>0</v>
      </c>
      <c r="P28" s="60">
        <f>'[4]Проверочная  таблица'!WK28/1000</f>
        <v>0</v>
      </c>
      <c r="Q28" s="17">
        <f t="shared" si="6"/>
        <v>0</v>
      </c>
      <c r="R28" s="10">
        <v>0</v>
      </c>
      <c r="S28" s="60">
        <f>'[4]Проверочная  таблица'!WL28/1000</f>
        <v>0</v>
      </c>
      <c r="T28" s="60">
        <f>'[4]Проверочная  таблица'!WM28/1000</f>
        <v>0</v>
      </c>
      <c r="U28" s="17">
        <f t="shared" si="7"/>
        <v>0</v>
      </c>
      <c r="V28" s="10">
        <v>7.0691499999999996</v>
      </c>
      <c r="W28" s="60">
        <f>'[4]Субвенция  на  полномочия'!D23/1000</f>
        <v>7.0691499999999996</v>
      </c>
      <c r="X28" s="60">
        <f>'[4]Субвенция  на  полномочия'!E23/1000</f>
        <v>7.0691499999999996</v>
      </c>
      <c r="Y28" s="17">
        <f t="shared" si="8"/>
        <v>100</v>
      </c>
      <c r="Z28" s="10">
        <v>1130.9760000000001</v>
      </c>
      <c r="AA28" s="60">
        <f>'[4]Субвенция  на  полномочия'!F23/1000</f>
        <v>1098.944</v>
      </c>
      <c r="AB28" s="60">
        <f>'[4]Субвенция  на  полномочия'!G23/1000</f>
        <v>1098.944</v>
      </c>
      <c r="AC28" s="17">
        <f t="shared" si="9"/>
        <v>100</v>
      </c>
      <c r="AD28" s="10">
        <v>340.03199999999998</v>
      </c>
      <c r="AE28" s="60">
        <f>'[4]Субвенция  на  полномочия'!H23/1000</f>
        <v>340.03199999999998</v>
      </c>
      <c r="AF28" s="60">
        <f>'[4]Субвенция  на  полномочия'!I23/1000</f>
        <v>257.649</v>
      </c>
      <c r="AG28" s="17">
        <f t="shared" si="10"/>
        <v>75.771986166007906</v>
      </c>
      <c r="AH28" s="10">
        <v>1575.076</v>
      </c>
      <c r="AI28" s="60">
        <f>'[4]Субвенция  на  полномочия'!J23/1000</f>
        <v>1694.8142399999999</v>
      </c>
      <c r="AJ28" s="60">
        <f>'[4]Субвенция  на  полномочия'!K23/1000</f>
        <v>1694.8142399999999</v>
      </c>
      <c r="AK28" s="17">
        <f t="shared" si="11"/>
        <v>100</v>
      </c>
      <c r="AL28" s="10">
        <v>13836.0923</v>
      </c>
      <c r="AM28" s="60">
        <f>'[4]Субвенция  на  полномочия'!L23/1000</f>
        <v>16488.6083</v>
      </c>
      <c r="AN28" s="60">
        <f>'[4]Субвенция  на  полномочия'!M23/1000</f>
        <v>16031.090380000001</v>
      </c>
      <c r="AO28" s="17">
        <f t="shared" si="12"/>
        <v>97.225248415901788</v>
      </c>
      <c r="AP28" s="10">
        <v>204</v>
      </c>
      <c r="AQ28" s="60">
        <f>'[4]Субвенция  на  полномочия'!P23/1000</f>
        <v>921.86300000000006</v>
      </c>
      <c r="AR28" s="60">
        <f>'[4]Субвенция  на  полномочия'!Q23/1000</f>
        <v>735.31723999999997</v>
      </c>
      <c r="AS28" s="17">
        <f t="shared" si="13"/>
        <v>79.764264321271156</v>
      </c>
      <c r="AT28" s="10">
        <v>21256.37916</v>
      </c>
      <c r="AU28" s="60">
        <f>'[4]Проверочная  таблица'!WN28/1000</f>
        <v>21256.37916</v>
      </c>
      <c r="AV28" s="60">
        <f>'[4]Проверочная  таблица'!WQ28/1000</f>
        <v>21256.37916</v>
      </c>
      <c r="AW28" s="17">
        <f t="shared" si="14"/>
        <v>100</v>
      </c>
      <c r="AX28" s="10">
        <v>25267</v>
      </c>
      <c r="AY28" s="60">
        <f>'[4]Проверочная  таблица'!VZ28/1000</f>
        <v>24649.324000000001</v>
      </c>
      <c r="AZ28" s="60">
        <f>'[4]Проверочная  таблица'!WA28/1000</f>
        <v>22338.75171</v>
      </c>
      <c r="BA28" s="17">
        <f t="shared" si="15"/>
        <v>90.626224516339676</v>
      </c>
      <c r="BB28" s="10">
        <v>4661.3011100000003</v>
      </c>
      <c r="BC28" s="60">
        <f>'[4]Субвенция  на  полномочия'!N23/1000</f>
        <v>4753.1622800000005</v>
      </c>
      <c r="BD28" s="60">
        <f>'[4]Субвенция  на  полномочия'!O23/1000</f>
        <v>4753.1622800000005</v>
      </c>
      <c r="BE28" s="17">
        <f t="shared" si="16"/>
        <v>100</v>
      </c>
      <c r="BF28" s="10">
        <v>100</v>
      </c>
      <c r="BG28" s="60">
        <f>'[4]Субвенция  на  полномочия'!R23/1000</f>
        <v>0</v>
      </c>
      <c r="BH28" s="60">
        <f>'[4]Субвенция  на  полномочия'!S23/1000</f>
        <v>0</v>
      </c>
      <c r="BI28" s="17">
        <f t="shared" si="17"/>
        <v>0</v>
      </c>
      <c r="BJ28" s="10">
        <v>375999.24300000002</v>
      </c>
      <c r="BK28" s="60">
        <f>'[4]Субвенция  на  полномочия'!T23/1000</f>
        <v>393281.77900000004</v>
      </c>
      <c r="BL28" s="60">
        <f>'[4]Субвенция  на  полномочия'!U23/1000</f>
        <v>393281.77899999998</v>
      </c>
      <c r="BM28" s="17">
        <f t="shared" si="18"/>
        <v>99.999999999999986</v>
      </c>
      <c r="BN28" s="10">
        <v>0</v>
      </c>
      <c r="BO28" s="60">
        <f>'[4]Субвенция  на  полномочия'!V23/1000</f>
        <v>0</v>
      </c>
      <c r="BP28" s="60">
        <f>'[4]Субвенция  на  полномочия'!W23/1000</f>
        <v>0</v>
      </c>
      <c r="BQ28" s="17">
        <f t="shared" si="19"/>
        <v>0</v>
      </c>
      <c r="BR28" s="10">
        <v>160139.24799999999</v>
      </c>
      <c r="BS28" s="60">
        <f>'[4]Субвенция  на  полномочия'!X23/1000</f>
        <v>169954.378</v>
      </c>
      <c r="BT28" s="60">
        <f>'[4]Субвенция  на  полномочия'!Y23/1000</f>
        <v>169954.378</v>
      </c>
      <c r="BU28" s="17">
        <f t="shared" si="20"/>
        <v>100</v>
      </c>
      <c r="BV28" s="10">
        <v>11.5</v>
      </c>
      <c r="BW28" s="60">
        <f>'[4]Субвенция  на  полномочия'!Z23/1000</f>
        <v>4.5</v>
      </c>
      <c r="BX28" s="60">
        <f>'[4]Субвенция  на  полномочия'!AA23/1000</f>
        <v>4.5</v>
      </c>
      <c r="BY28" s="17">
        <f t="shared" si="21"/>
        <v>100</v>
      </c>
      <c r="BZ28" s="10">
        <v>3043.2545299999997</v>
      </c>
      <c r="CA28" s="60">
        <f>'[4]Проверочная  таблица'!WT28/1000</f>
        <v>3253.7805300000005</v>
      </c>
      <c r="CB28" s="60">
        <f>'[4]Проверочная  таблица'!WW28/1000</f>
        <v>3253.78053</v>
      </c>
      <c r="CC28" s="17">
        <f t="shared" si="22"/>
        <v>99.999999999999986</v>
      </c>
      <c r="CD28" s="10">
        <v>2899.1528699999999</v>
      </c>
      <c r="CE28" s="60">
        <f>'[4]Субвенция  на  полномочия'!AB23/1000</f>
        <v>3102.2908699999998</v>
      </c>
      <c r="CF28" s="60">
        <f>'[4]Субвенция  на  полномочия'!AC23/1000</f>
        <v>3102.2908700000003</v>
      </c>
      <c r="CG28" s="17">
        <f t="shared" si="23"/>
        <v>100.00000000000003</v>
      </c>
      <c r="CH28" s="10">
        <v>0</v>
      </c>
      <c r="CI28" s="60">
        <f>'[4]Субвенция  на  полномочия'!AD23/1000</f>
        <v>0</v>
      </c>
      <c r="CJ28" s="60">
        <f>'[4]Субвенция  на  полномочия'!AE23/1000</f>
        <v>0</v>
      </c>
      <c r="CK28" s="17">
        <f t="shared" si="24"/>
        <v>0</v>
      </c>
      <c r="CL28" s="10">
        <v>735.92554000000007</v>
      </c>
      <c r="CM28" s="60">
        <f>'[4]Субвенция  на  полномочия'!AF23/1000</f>
        <v>754.07092999999998</v>
      </c>
      <c r="CN28" s="60">
        <f>'[4]Субвенция  на  полномочия'!AG23/1000</f>
        <v>638.76743999999997</v>
      </c>
      <c r="CO28" s="17">
        <f t="shared" si="25"/>
        <v>84.709198377399318</v>
      </c>
      <c r="CP28" s="10">
        <v>1128.971</v>
      </c>
      <c r="CQ28" s="60">
        <f>'[4]Субвенция  на  полномочия'!AH23/1000</f>
        <v>1254.663</v>
      </c>
      <c r="CR28" s="60">
        <f>'[4]Субвенция  на  полномочия'!AI23/1000</f>
        <v>1254.663</v>
      </c>
      <c r="CS28" s="17">
        <f t="shared" si="26"/>
        <v>100</v>
      </c>
      <c r="CT28" s="10">
        <v>986.44299999999998</v>
      </c>
      <c r="CU28" s="60">
        <f>'[4]Субвенция  на  полномочия'!AJ23/1000</f>
        <v>986.44299999999998</v>
      </c>
      <c r="CV28" s="60">
        <f>'[4]Субвенция  на  полномочия'!AK23/1000</f>
        <v>899.06051000000002</v>
      </c>
      <c r="CW28" s="17">
        <f t="shared" si="27"/>
        <v>91.141658463793647</v>
      </c>
      <c r="CX28" s="10">
        <v>724.82</v>
      </c>
      <c r="CY28" s="60">
        <f>'[4]Субвенция  на  полномочия'!AL23/1000</f>
        <v>822.87300000000005</v>
      </c>
      <c r="CZ28" s="60">
        <f>'[4]Субвенция  на  полномочия'!AM23/1000</f>
        <v>822.87300000000005</v>
      </c>
      <c r="DA28" s="17">
        <f t="shared" si="28"/>
        <v>100</v>
      </c>
      <c r="DB28" s="10">
        <v>3858.1</v>
      </c>
      <c r="DC28" s="60">
        <f>('[4]Проверочная  таблица'!WD28+'[4]Проверочная  таблица'!WB28)/1000</f>
        <v>3863.5</v>
      </c>
      <c r="DD28" s="60">
        <f>('[4]Проверочная  таблица'!WE28+'[4]Проверочная  таблица'!WC28)/1000</f>
        <v>3863.5</v>
      </c>
      <c r="DE28" s="17">
        <f t="shared" si="29"/>
        <v>100</v>
      </c>
      <c r="DF28" s="10">
        <v>0</v>
      </c>
      <c r="DG28" s="60">
        <f>'[4]Проверочная  таблица'!WF28/1000</f>
        <v>0</v>
      </c>
      <c r="DH28" s="60">
        <f>'[4]Проверочная  таблица'!WG28/1000</f>
        <v>0</v>
      </c>
      <c r="DI28" s="17">
        <f t="shared" si="30"/>
        <v>0</v>
      </c>
      <c r="DJ28" s="10">
        <v>1068.8422700000001</v>
      </c>
      <c r="DK28" s="60">
        <f>'[4]Субвенция  на  полномочия'!AN23/1000</f>
        <v>1131.90399</v>
      </c>
      <c r="DL28" s="60">
        <f>'[4]Субвенция  на  полномочия'!AO23/1000</f>
        <v>1081.4395500000001</v>
      </c>
      <c r="DM28" s="17">
        <f t="shared" si="31"/>
        <v>95.541632466548691</v>
      </c>
      <c r="DO28" s="35"/>
    </row>
    <row r="29" spans="1:119" s="4" customFormat="1" ht="23.65" customHeight="1" x14ac:dyDescent="0.25">
      <c r="A29" s="11" t="s">
        <v>28</v>
      </c>
      <c r="B29" s="34">
        <f t="shared" si="0"/>
        <v>303888.86628000002</v>
      </c>
      <c r="C29" s="34">
        <f t="shared" si="0"/>
        <v>312466.10187999997</v>
      </c>
      <c r="D29" s="297">
        <f>'[2]Для администрации КБ_точно'!X30</f>
        <v>312466.10187999991</v>
      </c>
      <c r="E29" s="297">
        <f t="shared" si="2"/>
        <v>0</v>
      </c>
      <c r="F29" s="297">
        <f>'[2]Для администрации КБ_точно'!Y30</f>
        <v>311371.47166000004</v>
      </c>
      <c r="G29" s="297">
        <f t="shared" si="3"/>
        <v>0</v>
      </c>
      <c r="H29" s="34">
        <f t="shared" si="1"/>
        <v>311371.47166000004</v>
      </c>
      <c r="I29" s="17">
        <f t="shared" si="4"/>
        <v>99.649680329029636</v>
      </c>
      <c r="J29" s="10"/>
      <c r="K29" s="60">
        <f>'[4]Проверочная  таблица'!WH29/1000</f>
        <v>0</v>
      </c>
      <c r="L29" s="60">
        <f>'[4]Проверочная  таблица'!WI29/1000</f>
        <v>0</v>
      </c>
      <c r="M29" s="17">
        <f t="shared" si="5"/>
        <v>0</v>
      </c>
      <c r="N29" s="10">
        <v>0</v>
      </c>
      <c r="O29" s="60">
        <f>'[4]Проверочная  таблица'!WJ29/1000</f>
        <v>0</v>
      </c>
      <c r="P29" s="60">
        <f>'[4]Проверочная  таблица'!WK29/1000</f>
        <v>0</v>
      </c>
      <c r="Q29" s="17">
        <f t="shared" si="6"/>
        <v>0</v>
      </c>
      <c r="R29" s="10">
        <v>0</v>
      </c>
      <c r="S29" s="60">
        <f>'[4]Проверочная  таблица'!WL29/1000</f>
        <v>0</v>
      </c>
      <c r="T29" s="60">
        <f>'[4]Проверочная  таблица'!WM29/1000</f>
        <v>0</v>
      </c>
      <c r="U29" s="17">
        <f t="shared" si="7"/>
        <v>0</v>
      </c>
      <c r="V29" s="10">
        <v>7.0691499999999996</v>
      </c>
      <c r="W29" s="60">
        <f>'[4]Субвенция  на  полномочия'!D24/1000</f>
        <v>7.0691499999999996</v>
      </c>
      <c r="X29" s="60">
        <f>'[4]Субвенция  на  полномочия'!E24/1000</f>
        <v>0</v>
      </c>
      <c r="Y29" s="17">
        <f t="shared" si="8"/>
        <v>0</v>
      </c>
      <c r="Z29" s="10">
        <v>1469.16</v>
      </c>
      <c r="AA29" s="60">
        <f>'[4]Субвенция  на  полномочия'!F24/1000</f>
        <v>1362.914</v>
      </c>
      <c r="AB29" s="60">
        <f>'[4]Субвенция  на  полномочия'!G24/1000</f>
        <v>1362.914</v>
      </c>
      <c r="AC29" s="17">
        <f t="shared" si="9"/>
        <v>100</v>
      </c>
      <c r="AD29" s="10">
        <v>511.89600000000002</v>
      </c>
      <c r="AE29" s="60">
        <f>'[4]Субвенция  на  полномочия'!H24/1000</f>
        <v>421.16458</v>
      </c>
      <c r="AF29" s="60">
        <f>'[4]Субвенция  на  полномочия'!I24/1000</f>
        <v>413.47820000000002</v>
      </c>
      <c r="AG29" s="17">
        <f t="shared" si="10"/>
        <v>98.17496998441797</v>
      </c>
      <c r="AH29" s="10">
        <v>716.43899999999996</v>
      </c>
      <c r="AI29" s="60">
        <f>'[4]Субвенция  на  полномочия'!J24/1000</f>
        <v>778.22964999999988</v>
      </c>
      <c r="AJ29" s="60">
        <f>'[4]Субвенция  на  полномочия'!K24/1000</f>
        <v>778.22964999999999</v>
      </c>
      <c r="AK29" s="17">
        <f t="shared" si="11"/>
        <v>100.00000000000003</v>
      </c>
      <c r="AL29" s="10">
        <v>5721.5712000000003</v>
      </c>
      <c r="AM29" s="60">
        <f>'[4]Субвенция  на  полномочия'!L24/1000</f>
        <v>4321.5712000000003</v>
      </c>
      <c r="AN29" s="60">
        <f>'[4]Субвенция  на  полномочия'!M24/1000</f>
        <v>4321.5712000000003</v>
      </c>
      <c r="AO29" s="17">
        <f t="shared" si="12"/>
        <v>100</v>
      </c>
      <c r="AP29" s="10">
        <v>99.45</v>
      </c>
      <c r="AQ29" s="60">
        <f>'[4]Субвенция  на  полномочия'!P24/1000</f>
        <v>170.87900000000002</v>
      </c>
      <c r="AR29" s="60">
        <f>'[4]Субвенция  на  полномочия'!Q24/1000</f>
        <v>170.87899999999999</v>
      </c>
      <c r="AS29" s="17">
        <f t="shared" si="13"/>
        <v>99.999999999999986</v>
      </c>
      <c r="AT29" s="10">
        <v>7581.0870199999999</v>
      </c>
      <c r="AU29" s="60">
        <f>'[4]Проверочная  таблица'!WN29/1000</f>
        <v>7581.0870199999999</v>
      </c>
      <c r="AV29" s="60">
        <f>'[4]Проверочная  таблица'!WQ29/1000</f>
        <v>7581.0870000000004</v>
      </c>
      <c r="AW29" s="17">
        <f t="shared" si="14"/>
        <v>99.9999997361856</v>
      </c>
      <c r="AX29" s="10">
        <v>7356.1419999999998</v>
      </c>
      <c r="AY29" s="60">
        <f>'[4]Проверочная  таблица'!VZ29/1000</f>
        <v>6317.7579999999998</v>
      </c>
      <c r="AZ29" s="60">
        <f>'[4]Проверочная  таблица'!WA29/1000</f>
        <v>5892.8356800000001</v>
      </c>
      <c r="BA29" s="17">
        <f t="shared" si="15"/>
        <v>93.274159599022326</v>
      </c>
      <c r="BB29" s="10">
        <v>2670.4112</v>
      </c>
      <c r="BC29" s="60">
        <f>'[4]Субвенция  на  полномочия'!N24/1000</f>
        <v>2893.6895299999996</v>
      </c>
      <c r="BD29" s="60">
        <f>'[4]Субвенция  на  полномочия'!O24/1000</f>
        <v>2553.6895299999996</v>
      </c>
      <c r="BE29" s="17">
        <f t="shared" si="16"/>
        <v>88.250294426022961</v>
      </c>
      <c r="BF29" s="10">
        <v>0</v>
      </c>
      <c r="BG29" s="60">
        <f>'[4]Субвенция  на  полномочия'!R24/1000</f>
        <v>0</v>
      </c>
      <c r="BH29" s="60">
        <f>'[4]Субвенция  на  полномочия'!S24/1000</f>
        <v>0</v>
      </c>
      <c r="BI29" s="17">
        <f t="shared" si="17"/>
        <v>0</v>
      </c>
      <c r="BJ29" s="10">
        <v>220781.02</v>
      </c>
      <c r="BK29" s="60">
        <f>'[4]Субвенция  на  полномочия'!T24/1000</f>
        <v>228404.37399999998</v>
      </c>
      <c r="BL29" s="60">
        <f>'[4]Субвенция  на  полномочия'!U24/1000</f>
        <v>228404.37400000001</v>
      </c>
      <c r="BM29" s="17">
        <f t="shared" si="18"/>
        <v>100.00000000000003</v>
      </c>
      <c r="BN29" s="10">
        <v>0</v>
      </c>
      <c r="BO29" s="60">
        <f>'[4]Субвенция  на  полномочия'!V24/1000</f>
        <v>0</v>
      </c>
      <c r="BP29" s="60">
        <f>'[4]Субвенция  на  полномочия'!W24/1000</f>
        <v>0</v>
      </c>
      <c r="BQ29" s="17">
        <f t="shared" si="19"/>
        <v>0</v>
      </c>
      <c r="BR29" s="10">
        <v>46520.527000000002</v>
      </c>
      <c r="BS29" s="60">
        <f>'[4]Субвенция  на  полномочия'!X24/1000</f>
        <v>48310.697</v>
      </c>
      <c r="BT29" s="60">
        <f>'[4]Субвенция  на  полномочия'!Y24/1000</f>
        <v>48310.697</v>
      </c>
      <c r="BU29" s="17">
        <f t="shared" si="20"/>
        <v>100</v>
      </c>
      <c r="BV29" s="10">
        <v>3</v>
      </c>
      <c r="BW29" s="60">
        <f>'[4]Субвенция  на  полномочия'!Z24/1000</f>
        <v>6.4</v>
      </c>
      <c r="BX29" s="60">
        <f>'[4]Субвенция  на  полномочия'!AA24/1000</f>
        <v>6.4</v>
      </c>
      <c r="BY29" s="17">
        <f t="shared" si="21"/>
        <v>100</v>
      </c>
      <c r="BZ29" s="10">
        <v>1967.9446499999999</v>
      </c>
      <c r="CA29" s="60">
        <f>'[4]Проверочная  таблица'!WT29/1000</f>
        <v>2105.8146500000003</v>
      </c>
      <c r="CB29" s="60">
        <f>'[4]Проверочная  таблица'!WW29/1000</f>
        <v>2105.8146499999998</v>
      </c>
      <c r="CC29" s="17">
        <f t="shared" si="22"/>
        <v>99.999999999999972</v>
      </c>
      <c r="CD29" s="10">
        <v>2427.69749</v>
      </c>
      <c r="CE29" s="60">
        <f>'[4]Субвенция  на  полномочия'!AB24/1000</f>
        <v>2558.5244900000002</v>
      </c>
      <c r="CF29" s="60">
        <f>'[4]Субвенция  на  полномочия'!AC24/1000</f>
        <v>2558.5244900000002</v>
      </c>
      <c r="CG29" s="17">
        <f t="shared" si="23"/>
        <v>100</v>
      </c>
      <c r="CH29" s="10">
        <v>0</v>
      </c>
      <c r="CI29" s="60">
        <f>'[4]Субвенция  на  полномочия'!AD24/1000</f>
        <v>0</v>
      </c>
      <c r="CJ29" s="60">
        <f>'[4]Субвенция  на  полномочия'!AE24/1000</f>
        <v>0</v>
      </c>
      <c r="CK29" s="17">
        <f t="shared" si="24"/>
        <v>0</v>
      </c>
      <c r="CL29" s="10">
        <v>765.92554000000007</v>
      </c>
      <c r="CM29" s="60">
        <f>'[4]Субвенция  на  полномочия'!AF24/1000</f>
        <v>828.07092999999998</v>
      </c>
      <c r="CN29" s="60">
        <f>'[4]Субвенция  на  полномочия'!AG24/1000</f>
        <v>828.07093000000009</v>
      </c>
      <c r="CO29" s="17">
        <f t="shared" si="25"/>
        <v>100.00000000000003</v>
      </c>
      <c r="CP29" s="10">
        <v>730.279</v>
      </c>
      <c r="CQ29" s="60">
        <f>'[4]Субвенция  на  полномочия'!AH24/1000</f>
        <v>1707.6969300000001</v>
      </c>
      <c r="CR29" s="60">
        <f>'[4]Субвенция  на  полномочия'!AI24/1000</f>
        <v>1399.2239999999999</v>
      </c>
      <c r="CS29" s="17">
        <f t="shared" si="26"/>
        <v>81.936318758856103</v>
      </c>
      <c r="CT29" s="10">
        <v>986.44299999999998</v>
      </c>
      <c r="CU29" s="60">
        <f>'[4]Субвенция  на  полномочия'!AJ24/1000</f>
        <v>986.44299999999998</v>
      </c>
      <c r="CV29" s="60">
        <f>'[4]Субвенция  на  полномочия'!AK24/1000</f>
        <v>979.96357999999998</v>
      </c>
      <c r="CW29" s="17">
        <f t="shared" si="27"/>
        <v>99.343153126941957</v>
      </c>
      <c r="CX29" s="10">
        <v>723.8</v>
      </c>
      <c r="CY29" s="60">
        <f>'[4]Субвенция  на  полномочия'!AL24/1000</f>
        <v>788.85299999999995</v>
      </c>
      <c r="CZ29" s="60">
        <f>'[4]Субвенция  на  полномочия'!AM24/1000</f>
        <v>788.85299999999995</v>
      </c>
      <c r="DA29" s="17">
        <f t="shared" si="28"/>
        <v>100</v>
      </c>
      <c r="DB29" s="10">
        <v>1898.5</v>
      </c>
      <c r="DC29" s="60">
        <f>('[4]Проверочная  таблица'!WD29+'[4]Проверочная  таблица'!WB29)/1000</f>
        <v>1901.3</v>
      </c>
      <c r="DD29" s="60">
        <f>('[4]Проверочная  таблица'!WE29+'[4]Проверочная  таблица'!WC29)/1000</f>
        <v>1901.3</v>
      </c>
      <c r="DE29" s="17">
        <f t="shared" si="29"/>
        <v>100</v>
      </c>
      <c r="DF29" s="10">
        <v>0</v>
      </c>
      <c r="DG29" s="60">
        <f>'[4]Проверочная  таблица'!WF29/1000</f>
        <v>0</v>
      </c>
      <c r="DH29" s="60">
        <f>'[4]Проверочная  таблица'!WG29/1000</f>
        <v>0</v>
      </c>
      <c r="DI29" s="17">
        <f t="shared" si="30"/>
        <v>0</v>
      </c>
      <c r="DJ29" s="10">
        <v>950.50403000000006</v>
      </c>
      <c r="DK29" s="60">
        <f>'[4]Субвенция  на  полномочия'!AN24/1000</f>
        <v>1013.56575</v>
      </c>
      <c r="DL29" s="60">
        <f>'[4]Субвенция  на  полномочия'!AO24/1000</f>
        <v>1013.56575</v>
      </c>
      <c r="DM29" s="17">
        <f t="shared" si="31"/>
        <v>100</v>
      </c>
      <c r="DO29" s="35"/>
    </row>
    <row r="30" spans="1:119" s="4" customFormat="1" ht="23.65" customHeight="1" thickBot="1" x14ac:dyDescent="0.3">
      <c r="A30" s="36" t="s">
        <v>29</v>
      </c>
      <c r="B30" s="34">
        <f t="shared" si="0"/>
        <v>436020.51929000003</v>
      </c>
      <c r="C30" s="34">
        <f t="shared" si="0"/>
        <v>448537.89851000003</v>
      </c>
      <c r="D30" s="297">
        <f>'[2]Для администрации КБ_точно'!X31</f>
        <v>448537.89851000009</v>
      </c>
      <c r="E30" s="297">
        <f t="shared" si="2"/>
        <v>0</v>
      </c>
      <c r="F30" s="297">
        <f>'[2]Для администрации КБ_точно'!Y31</f>
        <v>447267.79892999999</v>
      </c>
      <c r="G30" s="297">
        <f t="shared" si="3"/>
        <v>0</v>
      </c>
      <c r="H30" s="34">
        <f t="shared" si="1"/>
        <v>447267.79892999999</v>
      </c>
      <c r="I30" s="17">
        <f t="shared" si="4"/>
        <v>99.716835615403028</v>
      </c>
      <c r="J30" s="10"/>
      <c r="K30" s="60">
        <f>'[4]Проверочная  таблица'!WH30/1000</f>
        <v>0</v>
      </c>
      <c r="L30" s="60">
        <f>'[4]Проверочная  таблица'!WI30/1000</f>
        <v>0</v>
      </c>
      <c r="M30" s="17">
        <f t="shared" si="5"/>
        <v>0</v>
      </c>
      <c r="N30" s="10">
        <v>0</v>
      </c>
      <c r="O30" s="60">
        <f>'[4]Проверочная  таблица'!WJ30/1000</f>
        <v>0</v>
      </c>
      <c r="P30" s="60">
        <f>'[4]Проверочная  таблица'!WK30/1000</f>
        <v>0</v>
      </c>
      <c r="Q30" s="17">
        <f t="shared" si="6"/>
        <v>0</v>
      </c>
      <c r="R30" s="10">
        <v>0</v>
      </c>
      <c r="S30" s="60">
        <f>'[4]Проверочная  таблица'!WL30/1000</f>
        <v>0</v>
      </c>
      <c r="T30" s="60">
        <f>'[4]Проверочная  таблица'!WM30/1000</f>
        <v>0</v>
      </c>
      <c r="U30" s="17">
        <f t="shared" si="7"/>
        <v>0</v>
      </c>
      <c r="V30" s="10">
        <v>7.0691499999999996</v>
      </c>
      <c r="W30" s="60">
        <f>'[4]Субвенция  на  полномочия'!D25/1000</f>
        <v>7.0691499999999996</v>
      </c>
      <c r="X30" s="60">
        <f>'[4]Субвенция  на  полномочия'!E25/1000</f>
        <v>0</v>
      </c>
      <c r="Y30" s="17">
        <f t="shared" si="8"/>
        <v>0</v>
      </c>
      <c r="Z30" s="10">
        <v>914.76</v>
      </c>
      <c r="AA30" s="60">
        <f>'[4]Субвенция  на  полномочия'!F25/1000</f>
        <v>683.298</v>
      </c>
      <c r="AB30" s="60">
        <f>'[4]Субвенция  на  полномочия'!G25/1000</f>
        <v>683.298</v>
      </c>
      <c r="AC30" s="17">
        <f t="shared" si="9"/>
        <v>100</v>
      </c>
      <c r="AD30" s="10">
        <v>258.72000000000003</v>
      </c>
      <c r="AE30" s="60">
        <f>'[4]Субвенция  на  полномочия'!H25/1000</f>
        <v>207.66900000000004</v>
      </c>
      <c r="AF30" s="60">
        <f>'[4]Субвенция  на  полномочия'!I25/1000</f>
        <v>200.12299999999999</v>
      </c>
      <c r="AG30" s="17">
        <f t="shared" si="10"/>
        <v>96.366332962550956</v>
      </c>
      <c r="AH30" s="10">
        <v>1414.2660000000001</v>
      </c>
      <c r="AI30" s="60">
        <f>'[4]Субвенция  на  полномочия'!J25/1000</f>
        <v>1574.00424</v>
      </c>
      <c r="AJ30" s="60">
        <f>'[4]Субвенция  на  полномочия'!K25/1000</f>
        <v>1574.00424</v>
      </c>
      <c r="AK30" s="17">
        <f t="shared" si="11"/>
        <v>100</v>
      </c>
      <c r="AL30" s="10">
        <v>10225.4876</v>
      </c>
      <c r="AM30" s="60">
        <f>'[4]Субвенция  на  полномочия'!L25/1000</f>
        <v>8801.4876000000004</v>
      </c>
      <c r="AN30" s="60">
        <f>'[4]Субвенция  на  полномочия'!M25/1000</f>
        <v>7950</v>
      </c>
      <c r="AO30" s="17">
        <f t="shared" si="12"/>
        <v>90.325639952046288</v>
      </c>
      <c r="AP30" s="10">
        <v>272</v>
      </c>
      <c r="AQ30" s="60">
        <f>'[4]Субвенция  на  полномочия'!P25/1000</f>
        <v>275.04000000000002</v>
      </c>
      <c r="AR30" s="60">
        <f>'[4]Субвенция  на  полномочия'!Q25/1000</f>
        <v>240</v>
      </c>
      <c r="AS30" s="17">
        <f t="shared" si="13"/>
        <v>87.260034904013949</v>
      </c>
      <c r="AT30" s="10">
        <v>13514.427240000001</v>
      </c>
      <c r="AU30" s="60">
        <f>'[4]Проверочная  таблица'!WN30/1000</f>
        <v>13814.427240000001</v>
      </c>
      <c r="AV30" s="60">
        <f>'[4]Проверочная  таблица'!WQ30/1000</f>
        <v>13790.668369999999</v>
      </c>
      <c r="AW30" s="17">
        <f t="shared" si="14"/>
        <v>99.828014078417908</v>
      </c>
      <c r="AX30" s="10">
        <v>11268.918</v>
      </c>
      <c r="AY30" s="60">
        <f>'[4]Проверочная  таблица'!VZ30/1000</f>
        <v>9473.7849999999999</v>
      </c>
      <c r="AZ30" s="60">
        <f>'[4]Проверочная  таблица'!WA30/1000</f>
        <v>9473.7849999999999</v>
      </c>
      <c r="BA30" s="17">
        <f t="shared" si="15"/>
        <v>100</v>
      </c>
      <c r="BB30" s="10">
        <v>3417.28746</v>
      </c>
      <c r="BC30" s="60">
        <f>'[4]Субвенция  на  полномочия'!N25/1000</f>
        <v>3698.9657900000002</v>
      </c>
      <c r="BD30" s="60">
        <f>'[4]Субвенция  на  полномочия'!O25/1000</f>
        <v>3698.9657900000002</v>
      </c>
      <c r="BE30" s="17">
        <f t="shared" si="16"/>
        <v>100</v>
      </c>
      <c r="BF30" s="10">
        <v>50</v>
      </c>
      <c r="BG30" s="60">
        <f>'[4]Субвенция  на  полномочия'!R25/1000</f>
        <v>0</v>
      </c>
      <c r="BH30" s="60">
        <f>'[4]Субвенция  на  полномочия'!S25/1000</f>
        <v>0</v>
      </c>
      <c r="BI30" s="17">
        <f t="shared" si="17"/>
        <v>0</v>
      </c>
      <c r="BJ30" s="10">
        <v>286609.84000000003</v>
      </c>
      <c r="BK30" s="60">
        <f>'[4]Субвенция  на  полномочия'!T25/1000</f>
        <v>295111.45200000005</v>
      </c>
      <c r="BL30" s="60">
        <f>'[4]Субвенция  на  полномочия'!U25/1000</f>
        <v>295111.45199999999</v>
      </c>
      <c r="BM30" s="17">
        <f t="shared" si="18"/>
        <v>99.999999999999972</v>
      </c>
      <c r="BN30" s="10">
        <v>0</v>
      </c>
      <c r="BO30" s="60">
        <f>'[4]Субвенция  на  полномочия'!V25/1000</f>
        <v>0</v>
      </c>
      <c r="BP30" s="60">
        <f>'[4]Субвенция  на  полномочия'!W25/1000</f>
        <v>0</v>
      </c>
      <c r="BQ30" s="17">
        <f t="shared" si="19"/>
        <v>0</v>
      </c>
      <c r="BR30" s="10">
        <v>89396.067999999999</v>
      </c>
      <c r="BS30" s="60">
        <f>'[4]Субвенция  на  полномочия'!X25/1000</f>
        <v>94966.139999999985</v>
      </c>
      <c r="BT30" s="60">
        <f>'[4]Субвенция  на  полномочия'!Y25/1000</f>
        <v>94940.773000000001</v>
      </c>
      <c r="BU30" s="17">
        <f t="shared" si="20"/>
        <v>99.973288374151053</v>
      </c>
      <c r="BV30" s="10">
        <v>5.5</v>
      </c>
      <c r="BW30" s="60">
        <f>'[4]Субвенция  на  полномочия'!Z25/1000</f>
        <v>11.200000000000001</v>
      </c>
      <c r="BX30" s="60">
        <f>'[4]Субвенция  на  полномочия'!AA25/1000</f>
        <v>11.2</v>
      </c>
      <c r="BY30" s="17">
        <f t="shared" si="21"/>
        <v>99.999999999999986</v>
      </c>
      <c r="BZ30" s="10">
        <v>3559.7832400000002</v>
      </c>
      <c r="CA30" s="60">
        <f>'[4]Проверочная  таблица'!WT30/1000</f>
        <v>3754.3092400000005</v>
      </c>
      <c r="CB30" s="60">
        <f>'[4]Проверочная  таблица'!WW30/1000</f>
        <v>3754.30924</v>
      </c>
      <c r="CC30" s="17">
        <f t="shared" si="22"/>
        <v>99.999999999999986</v>
      </c>
      <c r="CD30" s="10">
        <v>6643.7510300000004</v>
      </c>
      <c r="CE30" s="60">
        <f>'[4]Субвенция  на  полномочия'!AB25/1000</f>
        <v>7218.3666000000003</v>
      </c>
      <c r="CF30" s="60">
        <f>'[4]Субвенция  на  полномочия'!AC25/1000</f>
        <v>7218.3665999999994</v>
      </c>
      <c r="CG30" s="17">
        <f t="shared" si="23"/>
        <v>99.999999999999986</v>
      </c>
      <c r="CH30" s="10">
        <v>0</v>
      </c>
      <c r="CI30" s="60">
        <f>'[4]Субвенция  на  полномочия'!AD25/1000</f>
        <v>0</v>
      </c>
      <c r="CJ30" s="60">
        <f>'[4]Субвенция  на  полномочия'!AE25/1000</f>
        <v>0</v>
      </c>
      <c r="CK30" s="17">
        <f t="shared" si="24"/>
        <v>0</v>
      </c>
      <c r="CL30" s="10">
        <v>851.92554000000007</v>
      </c>
      <c r="CM30" s="60">
        <f>'[4]Субвенция  на  полномочия'!AF25/1000</f>
        <v>914.07092999999998</v>
      </c>
      <c r="CN30" s="60">
        <f>'[4]Субвенция  на  полномочия'!AG25/1000</f>
        <v>914.07093000000009</v>
      </c>
      <c r="CO30" s="17">
        <f t="shared" si="25"/>
        <v>100.00000000000003</v>
      </c>
      <c r="CP30" s="10">
        <v>671.06700000000001</v>
      </c>
      <c r="CQ30" s="60">
        <f>'[4]Субвенция  на  полномочия'!AH25/1000</f>
        <v>922.45</v>
      </c>
      <c r="CR30" s="60">
        <f>'[4]Субвенция  на  полномочия'!AI25/1000</f>
        <v>921.06700000000001</v>
      </c>
      <c r="CS30" s="17">
        <f t="shared" si="26"/>
        <v>99.850073174697812</v>
      </c>
      <c r="CT30" s="10">
        <v>1972.885</v>
      </c>
      <c r="CU30" s="60">
        <f>'[4]Субвенция  на  полномочия'!AJ25/1000</f>
        <v>1972.885</v>
      </c>
      <c r="CV30" s="60">
        <f>'[4]Субвенция  на  полномочия'!AK25/1000</f>
        <v>1654.43704</v>
      </c>
      <c r="CW30" s="17">
        <f t="shared" si="27"/>
        <v>83.858767236813094</v>
      </c>
      <c r="CX30" s="10">
        <v>740.62</v>
      </c>
      <c r="CY30" s="60">
        <f>'[4]Субвенция  на  полномочия'!AL25/1000</f>
        <v>837.47299999999996</v>
      </c>
      <c r="CZ30" s="60">
        <f>'[4]Субвенция  на  полномочия'!AM25/1000</f>
        <v>837.47299999999996</v>
      </c>
      <c r="DA30" s="17">
        <f t="shared" si="28"/>
        <v>100</v>
      </c>
      <c r="DB30" s="10">
        <v>3193.5</v>
      </c>
      <c r="DC30" s="60">
        <f>('[4]Проверочная  таблица'!WD30+'[4]Проверочная  таблица'!WB30)/1000</f>
        <v>3198.1</v>
      </c>
      <c r="DD30" s="60">
        <f>('[4]Проверочная  таблица'!WE30+'[4]Проверочная  таблица'!WC30)/1000</f>
        <v>3198.1</v>
      </c>
      <c r="DE30" s="17">
        <f t="shared" si="29"/>
        <v>100</v>
      </c>
      <c r="DF30" s="10">
        <v>0</v>
      </c>
      <c r="DG30" s="60">
        <f>'[4]Проверочная  таблица'!WF30/1000</f>
        <v>0</v>
      </c>
      <c r="DH30" s="60">
        <f>'[4]Проверочная  таблица'!WG30/1000</f>
        <v>0</v>
      </c>
      <c r="DI30" s="17">
        <f t="shared" si="30"/>
        <v>0</v>
      </c>
      <c r="DJ30" s="10">
        <v>1032.6440299999999</v>
      </c>
      <c r="DK30" s="60">
        <f>'[4]Субвенция  на  полномочия'!AN25/1000</f>
        <v>1095.7057199999999</v>
      </c>
      <c r="DL30" s="60">
        <f>'[4]Субвенция  на  полномочия'!AO25/1000</f>
        <v>1095.7057199999999</v>
      </c>
      <c r="DM30" s="17">
        <f t="shared" si="31"/>
        <v>100</v>
      </c>
      <c r="DO30" s="35"/>
    </row>
    <row r="31" spans="1:119" s="4" customFormat="1" ht="23.65" customHeight="1" thickBot="1" x14ac:dyDescent="0.3">
      <c r="A31" s="37" t="s">
        <v>30</v>
      </c>
      <c r="B31" s="14">
        <f t="shared" ref="B31" si="32">SUM(B13:B30)</f>
        <v>8028208.70469</v>
      </c>
      <c r="C31" s="14">
        <f t="shared" ref="C31:H31" si="33">SUM(C13:C30)</f>
        <v>8334725.5862799976</v>
      </c>
      <c r="D31" s="282">
        <f t="shared" si="33"/>
        <v>8334725.5862799995</v>
      </c>
      <c r="E31" s="282">
        <f t="shared" si="33"/>
        <v>0</v>
      </c>
      <c r="F31" s="282">
        <f t="shared" si="33"/>
        <v>8249702.0281600002</v>
      </c>
      <c r="G31" s="282">
        <f t="shared" si="33"/>
        <v>0</v>
      </c>
      <c r="H31" s="14">
        <f t="shared" si="33"/>
        <v>8249702.0281600002</v>
      </c>
      <c r="I31" s="15">
        <f t="shared" si="4"/>
        <v>98.979887733077177</v>
      </c>
      <c r="J31" s="14">
        <f>SUM(J13:J30)</f>
        <v>0</v>
      </c>
      <c r="K31" s="14">
        <f>SUM(K13:K30)</f>
        <v>0</v>
      </c>
      <c r="L31" s="14">
        <f>SUM(L13:L30)</f>
        <v>0</v>
      </c>
      <c r="M31" s="15">
        <f t="shared" si="5"/>
        <v>0</v>
      </c>
      <c r="N31" s="14">
        <f>SUM(N13:N30)</f>
        <v>1553</v>
      </c>
      <c r="O31" s="14">
        <f>SUM(O13:O30)</f>
        <v>1553</v>
      </c>
      <c r="P31" s="14">
        <f>SUM(P13:P30)</f>
        <v>1553</v>
      </c>
      <c r="Q31" s="15">
        <f t="shared" si="6"/>
        <v>100</v>
      </c>
      <c r="R31" s="14">
        <f>SUM(R13:R30)</f>
        <v>0</v>
      </c>
      <c r="S31" s="14">
        <f>SUM(S13:S30)</f>
        <v>0</v>
      </c>
      <c r="T31" s="14">
        <f>SUM(T13:T30)</f>
        <v>0</v>
      </c>
      <c r="U31" s="15">
        <f t="shared" si="7"/>
        <v>0</v>
      </c>
      <c r="V31" s="14">
        <f>SUM(V13:V30)</f>
        <v>127.24469999999994</v>
      </c>
      <c r="W31" s="14">
        <f>SUM(W13:W30)</f>
        <v>127.24469999999994</v>
      </c>
      <c r="X31" s="14">
        <f>SUM(X13:X30)</f>
        <v>14.138299999999999</v>
      </c>
      <c r="Y31" s="15">
        <f t="shared" si="8"/>
        <v>11.111111111111116</v>
      </c>
      <c r="Z31" s="14">
        <f>SUM(Z13:Z30)</f>
        <v>22338.624</v>
      </c>
      <c r="AA31" s="14">
        <f>SUM(AA13:AA30)</f>
        <v>20500.224149999998</v>
      </c>
      <c r="AB31" s="14">
        <f>SUM(AB13:AB30)</f>
        <v>20406.70649</v>
      </c>
      <c r="AC31" s="15">
        <f t="shared" si="9"/>
        <v>99.543821280607816</v>
      </c>
      <c r="AD31" s="14">
        <f>SUM(AD13:AD30)</f>
        <v>6253.63</v>
      </c>
      <c r="AE31" s="14">
        <f>SUM(AE13:AE30)</f>
        <v>5925.9092799999989</v>
      </c>
      <c r="AF31" s="14">
        <f>SUM(AF13:AF30)</f>
        <v>5457.6059600000008</v>
      </c>
      <c r="AG31" s="15">
        <f t="shared" si="10"/>
        <v>92.097359276482237</v>
      </c>
      <c r="AH31" s="14">
        <f>SUM(AH13:AH30)</f>
        <v>18981.202999999998</v>
      </c>
      <c r="AI31" s="14">
        <f>SUM(AI13:AI30)</f>
        <v>20864.680009999996</v>
      </c>
      <c r="AJ31" s="14">
        <f>SUM(AJ13:AJ30)</f>
        <v>20857.055680000001</v>
      </c>
      <c r="AK31" s="15">
        <f t="shared" si="11"/>
        <v>99.963458198274111</v>
      </c>
      <c r="AL31" s="14">
        <f>SUM(AL13:AL30)</f>
        <v>161522.93849999996</v>
      </c>
      <c r="AM31" s="14">
        <f>SUM(AM13:AM30)</f>
        <v>157837.32449999999</v>
      </c>
      <c r="AN31" s="14">
        <f>SUM(AN13:AN30)</f>
        <v>147708.73024999999</v>
      </c>
      <c r="AO31" s="15">
        <f t="shared" si="12"/>
        <v>93.582890306785458</v>
      </c>
      <c r="AP31" s="14">
        <f>SUM(AP13:AP30)</f>
        <v>4821.2</v>
      </c>
      <c r="AQ31" s="14">
        <f>SUM(AQ13:AQ30)</f>
        <v>8053.3029999999999</v>
      </c>
      <c r="AR31" s="14">
        <f>SUM(AR13:AR30)</f>
        <v>7155.9112800000003</v>
      </c>
      <c r="AS31" s="15">
        <f t="shared" si="13"/>
        <v>88.856848922733946</v>
      </c>
      <c r="AT31" s="14">
        <f>SUM(AT13:AT30)</f>
        <v>231544.37904000003</v>
      </c>
      <c r="AU31" s="14">
        <f>SUM(AU13:AU30)</f>
        <v>232864.37904000003</v>
      </c>
      <c r="AV31" s="14">
        <f>SUM(AV13:AV30)</f>
        <v>227659.62180000002</v>
      </c>
      <c r="AW31" s="15">
        <f t="shared" si="14"/>
        <v>97.764897636359422</v>
      </c>
      <c r="AX31" s="14">
        <f>SUM(AX13:AX30)</f>
        <v>261430.12699999998</v>
      </c>
      <c r="AY31" s="14">
        <f>SUM(AY13:AY30)</f>
        <v>239650.07399999996</v>
      </c>
      <c r="AZ31" s="14">
        <f>SUM(AZ13:AZ30)</f>
        <v>233654.96878999998</v>
      </c>
      <c r="BA31" s="15">
        <f t="shared" si="15"/>
        <v>97.498392088958838</v>
      </c>
      <c r="BB31" s="14">
        <f>SUM(BB13:BB30)</f>
        <v>64056.828380000014</v>
      </c>
      <c r="BC31" s="14">
        <f>SUM(BC13:BC30)</f>
        <v>68987.490220000007</v>
      </c>
      <c r="BD31" s="14">
        <f>SUM(BD13:BD30)</f>
        <v>68318.870819999996</v>
      </c>
      <c r="BE31" s="15">
        <f t="shared" si="16"/>
        <v>99.030810661660837</v>
      </c>
      <c r="BF31" s="14">
        <f>SUM(BF13:BF30)</f>
        <v>900</v>
      </c>
      <c r="BG31" s="14">
        <f>SUM(BG13:BG30)</f>
        <v>600</v>
      </c>
      <c r="BH31" s="14">
        <f>SUM(BH13:BH30)</f>
        <v>350</v>
      </c>
      <c r="BI31" s="15">
        <f t="shared" si="17"/>
        <v>58.333333333333336</v>
      </c>
      <c r="BJ31" s="14">
        <f>SUM(BJ13:BJ30)</f>
        <v>5315688.3039999995</v>
      </c>
      <c r="BK31" s="14">
        <f>SUM(BK13:BK30)</f>
        <v>5507944.5460000001</v>
      </c>
      <c r="BL31" s="14">
        <f>SUM(BL13:BL30)</f>
        <v>5476586.2294499995</v>
      </c>
      <c r="BM31" s="15">
        <f t="shared" si="18"/>
        <v>99.430671164386112</v>
      </c>
      <c r="BN31" s="14">
        <f>SUM(BN13:BN30)</f>
        <v>0</v>
      </c>
      <c r="BO31" s="14">
        <f>SUM(BO13:BO30)</f>
        <v>0</v>
      </c>
      <c r="BP31" s="14">
        <f>SUM(BP13:BP30)</f>
        <v>0</v>
      </c>
      <c r="BQ31" s="15">
        <f t="shared" si="19"/>
        <v>0</v>
      </c>
      <c r="BR31" s="14">
        <f>SUM(BR13:BR30)</f>
        <v>1693343.1459999997</v>
      </c>
      <c r="BS31" s="14">
        <f>SUM(BS13:BS30)</f>
        <v>1789094.1102499997</v>
      </c>
      <c r="BT31" s="14">
        <f>SUM(BT13:BT30)</f>
        <v>1773472.9738200002</v>
      </c>
      <c r="BU31" s="15">
        <f t="shared" si="20"/>
        <v>99.126868936602961</v>
      </c>
      <c r="BV31" s="14">
        <f>SUM(BV13:BV30)</f>
        <v>109</v>
      </c>
      <c r="BW31" s="14">
        <f>SUM(BW13:BW30)</f>
        <v>87.4</v>
      </c>
      <c r="BX31" s="14">
        <f>SUM(BX13:BX30)</f>
        <v>65.8</v>
      </c>
      <c r="BY31" s="15">
        <f t="shared" si="21"/>
        <v>75.286041189931339</v>
      </c>
      <c r="BZ31" s="14">
        <f>SUM(BZ13:BZ30)</f>
        <v>46179.996339999983</v>
      </c>
      <c r="CA31" s="14">
        <f>SUM(CA13:CA30)</f>
        <v>50309.219650000014</v>
      </c>
      <c r="CB31" s="14">
        <f>SUM(CB13:CB30)</f>
        <v>49523.338239999997</v>
      </c>
      <c r="CC31" s="15">
        <f t="shared" si="22"/>
        <v>98.437897833702507</v>
      </c>
      <c r="CD31" s="14">
        <f>SUM(CD13:CD30)</f>
        <v>73966.543349999993</v>
      </c>
      <c r="CE31" s="14">
        <f>SUM(CE13:CE30)</f>
        <v>88814.716779999988</v>
      </c>
      <c r="CF31" s="14">
        <f>SUM(CF13:CF30)</f>
        <v>88666.764439999984</v>
      </c>
      <c r="CG31" s="15">
        <f t="shared" si="23"/>
        <v>99.833414612618213</v>
      </c>
      <c r="CH31" s="14">
        <f>SUM(CH13:CH30)</f>
        <v>0</v>
      </c>
      <c r="CI31" s="14">
        <f>SUM(CI13:CI30)</f>
        <v>0</v>
      </c>
      <c r="CJ31" s="14">
        <f>SUM(CJ13:CJ30)</f>
        <v>0</v>
      </c>
      <c r="CK31" s="15">
        <f t="shared" si="24"/>
        <v>0</v>
      </c>
      <c r="CL31" s="14">
        <f>SUM(CL13:CL30)</f>
        <v>15236.799380000002</v>
      </c>
      <c r="CM31" s="14">
        <f>SUM(CM13:CM30)</f>
        <v>15960.174299999997</v>
      </c>
      <c r="CN31" s="14">
        <f>SUM(CN13:CN30)</f>
        <v>15265.030229999998</v>
      </c>
      <c r="CO31" s="15">
        <f t="shared" si="25"/>
        <v>95.644508280840029</v>
      </c>
      <c r="CP31" s="14">
        <f>SUM(CP13:CP30)</f>
        <v>20597.808000000001</v>
      </c>
      <c r="CQ31" s="14">
        <f>SUM(CQ13:CQ30)</f>
        <v>35169.886980000003</v>
      </c>
      <c r="CR31" s="14">
        <f>SUM(CR13:CR30)</f>
        <v>33787.872480000005</v>
      </c>
      <c r="CS31" s="15">
        <f t="shared" si="26"/>
        <v>96.0704607871333</v>
      </c>
      <c r="CT31" s="14">
        <f>SUM(CT13:CT30)</f>
        <v>15783.083000000001</v>
      </c>
      <c r="CU31" s="14">
        <f>SUM(CU13:CU30)</f>
        <v>14262.425379999999</v>
      </c>
      <c r="CV31" s="14">
        <f>SUM(CV13:CV30)</f>
        <v>12256.917959999999</v>
      </c>
      <c r="CW31" s="15">
        <f t="shared" si="27"/>
        <v>85.938524713950159</v>
      </c>
      <c r="CX31" s="14">
        <f>SUM(CX13:CX30)</f>
        <v>13711.440000000002</v>
      </c>
      <c r="CY31" s="14">
        <f>SUM(CY13:CY30)</f>
        <v>15118.694</v>
      </c>
      <c r="CZ31" s="14">
        <f>SUM(CZ13:CZ30)</f>
        <v>14778.647309999998</v>
      </c>
      <c r="DA31" s="15">
        <f t="shared" si="28"/>
        <v>97.750819680588805</v>
      </c>
      <c r="DB31" s="14">
        <f>SUM(DB13:DB30)</f>
        <v>46452.799999999996</v>
      </c>
      <c r="DC31" s="14">
        <f>SUM(DC13:DC30)</f>
        <v>46507.3</v>
      </c>
      <c r="DD31" s="14">
        <f>SUM(DD13:DD30)</f>
        <v>38465.526340000004</v>
      </c>
      <c r="DE31" s="15">
        <f t="shared" si="29"/>
        <v>82.708577664151647</v>
      </c>
      <c r="DF31" s="14">
        <f>SUM(DF13:DF30)</f>
        <v>0</v>
      </c>
      <c r="DG31" s="14">
        <f>SUM(DG13:DG30)</f>
        <v>0</v>
      </c>
      <c r="DH31" s="14">
        <f>SUM(DH13:DH30)</f>
        <v>0</v>
      </c>
      <c r="DI31" s="15">
        <f t="shared" si="30"/>
        <v>0</v>
      </c>
      <c r="DJ31" s="14">
        <f>SUM(DJ13:DJ30)</f>
        <v>13610.609999999997</v>
      </c>
      <c r="DK31" s="14">
        <f>SUM(DK13:DK30)</f>
        <v>14493.484040000001</v>
      </c>
      <c r="DL31" s="14">
        <f>SUM(DL13:DL30)</f>
        <v>13696.318519999997</v>
      </c>
      <c r="DM31" s="15">
        <f t="shared" si="31"/>
        <v>94.49983511349005</v>
      </c>
      <c r="DO31" s="35"/>
    </row>
    <row r="32" spans="1:119" s="4" customFormat="1" ht="23.65" customHeight="1" x14ac:dyDescent="0.25">
      <c r="A32" s="38"/>
      <c r="B32" s="34"/>
      <c r="C32" s="34"/>
      <c r="D32" s="297"/>
      <c r="E32" s="297"/>
      <c r="F32" s="297"/>
      <c r="G32" s="297"/>
      <c r="H32" s="34"/>
      <c r="I32" s="12"/>
      <c r="J32" s="12"/>
      <c r="K32" s="60"/>
      <c r="L32" s="60"/>
      <c r="M32" s="10"/>
      <c r="N32" s="12"/>
      <c r="O32" s="60"/>
      <c r="P32" s="60"/>
      <c r="Q32" s="10"/>
      <c r="R32" s="12"/>
      <c r="S32" s="60"/>
      <c r="T32" s="60"/>
      <c r="U32" s="10"/>
      <c r="V32" s="12"/>
      <c r="W32" s="60"/>
      <c r="X32" s="60"/>
      <c r="Y32" s="10"/>
      <c r="Z32" s="12"/>
      <c r="AA32" s="60"/>
      <c r="AB32" s="60"/>
      <c r="AC32" s="10"/>
      <c r="AD32" s="12"/>
      <c r="AE32" s="60"/>
      <c r="AF32" s="60"/>
      <c r="AG32" s="10"/>
      <c r="AH32" s="12"/>
      <c r="AI32" s="60"/>
      <c r="AJ32" s="60"/>
      <c r="AK32" s="10"/>
      <c r="AL32" s="12"/>
      <c r="AM32" s="60"/>
      <c r="AN32" s="60"/>
      <c r="AO32" s="10"/>
      <c r="AP32" s="12"/>
      <c r="AQ32" s="60"/>
      <c r="AR32" s="60"/>
      <c r="AS32" s="10"/>
      <c r="AT32" s="12">
        <v>0</v>
      </c>
      <c r="AU32" s="60"/>
      <c r="AV32" s="60"/>
      <c r="AW32" s="10"/>
      <c r="AX32" s="12"/>
      <c r="AY32" s="60"/>
      <c r="AZ32" s="60"/>
      <c r="BA32" s="10"/>
      <c r="BB32" s="12"/>
      <c r="BC32" s="60"/>
      <c r="BD32" s="60"/>
      <c r="BE32" s="10"/>
      <c r="BF32" s="12"/>
      <c r="BG32" s="60"/>
      <c r="BH32" s="60"/>
      <c r="BI32" s="10"/>
      <c r="BJ32" s="12"/>
      <c r="BK32" s="60"/>
      <c r="BL32" s="60"/>
      <c r="BM32" s="10"/>
      <c r="BN32" s="12"/>
      <c r="BO32" s="60"/>
      <c r="BP32" s="60"/>
      <c r="BQ32" s="10"/>
      <c r="BR32" s="12"/>
      <c r="BS32" s="60"/>
      <c r="BT32" s="60"/>
      <c r="BU32" s="10"/>
      <c r="BV32" s="12"/>
      <c r="BW32" s="60"/>
      <c r="BX32" s="60"/>
      <c r="BY32" s="10"/>
      <c r="BZ32" s="12">
        <v>0</v>
      </c>
      <c r="CA32" s="60"/>
      <c r="CB32" s="60"/>
      <c r="CC32" s="10"/>
      <c r="CD32" s="12"/>
      <c r="CE32" s="60"/>
      <c r="CF32" s="60"/>
      <c r="CG32" s="10"/>
      <c r="CH32" s="12"/>
      <c r="CI32" s="60"/>
      <c r="CJ32" s="60"/>
      <c r="CK32" s="10"/>
      <c r="CL32" s="12"/>
      <c r="CM32" s="60"/>
      <c r="CN32" s="60"/>
      <c r="CO32" s="10"/>
      <c r="CP32" s="12"/>
      <c r="CQ32" s="60"/>
      <c r="CR32" s="60"/>
      <c r="CS32" s="10"/>
      <c r="CT32" s="12"/>
      <c r="CU32" s="60"/>
      <c r="CV32" s="60"/>
      <c r="CW32" s="10"/>
      <c r="CX32" s="12"/>
      <c r="CY32" s="60"/>
      <c r="CZ32" s="60"/>
      <c r="DA32" s="10"/>
      <c r="DB32" s="12"/>
      <c r="DC32" s="60"/>
      <c r="DD32" s="60"/>
      <c r="DE32" s="10"/>
      <c r="DF32" s="12"/>
      <c r="DG32" s="60"/>
      <c r="DH32" s="60"/>
      <c r="DI32" s="10"/>
      <c r="DJ32" s="12"/>
      <c r="DK32" s="60"/>
      <c r="DL32" s="60"/>
      <c r="DM32" s="10"/>
      <c r="DO32" s="35"/>
    </row>
    <row r="33" spans="1:135" s="4" customFormat="1" ht="23.65" customHeight="1" x14ac:dyDescent="0.25">
      <c r="A33" s="11" t="s">
        <v>31</v>
      </c>
      <c r="B33" s="34">
        <f>BZ33+J33+CD33+CL33+AH33+AL33+BN33+AX33+BF33+BB33+Z33+DJ33+CH33+DB33+BJ33+CX33+DF33+BR33+CP33+N33+BV33+R33+V33+AT33+AD33+CT33+AP33</f>
        <v>1214354.1248500003</v>
      </c>
      <c r="C33" s="34">
        <f>CA33+K33+CE33+CM33+AI33+AM33+BO33+AY33+BG33+BC33+AA33+DK33+CI33+DC33+BK33+CY33+DG33+BS33+CQ33+O33+BW33+S33+W33+AU33+AE33+CU33+AQ33</f>
        <v>1272394.1455899999</v>
      </c>
      <c r="D33" s="297">
        <f>'[2]Для администрации КБ_точно'!X34</f>
        <v>1272394.1455899999</v>
      </c>
      <c r="E33" s="297">
        <f t="shared" ref="E33:E34" si="34">D33-C33</f>
        <v>0</v>
      </c>
      <c r="F33" s="297">
        <f>'[2]Для администрации КБ_точно'!Y34</f>
        <v>1259581.9944500001</v>
      </c>
      <c r="G33" s="297">
        <f t="shared" ref="G33:G34" si="35">F33-H33</f>
        <v>0</v>
      </c>
      <c r="H33" s="34">
        <f>L33+P33+T33+X33+AB33+AF33+CV33+AN33+AV33+AJ33+BH33+AZ33+BD33+CZ33+BT33+BL33+BP33+BX33+CF33+CJ33+CN33+CR33+CB33+DD33+DH33+DL33+AR33</f>
        <v>1259581.9944499999</v>
      </c>
      <c r="I33" s="17">
        <f t="shared" ref="I33:I34" si="36">IF(ISERROR(H33/C33*100),,H33/C33*100)</f>
        <v>98.993067424555065</v>
      </c>
      <c r="J33" s="17"/>
      <c r="K33" s="60">
        <f>'[4]Проверочная  таблица'!WH33/1000</f>
        <v>0</v>
      </c>
      <c r="L33" s="60">
        <f>'[4]Проверочная  таблица'!WI33/1000</f>
        <v>0</v>
      </c>
      <c r="M33" s="17">
        <f t="shared" ref="M33:M34" si="37">IF(ISERROR(L33/K33*100),,L33/K33*100)</f>
        <v>0</v>
      </c>
      <c r="N33" s="17">
        <v>0</v>
      </c>
      <c r="O33" s="60">
        <f>'[4]Проверочная  таблица'!WJ33/1000</f>
        <v>0</v>
      </c>
      <c r="P33" s="60">
        <f>'[4]Проверочная  таблица'!WK33/1000</f>
        <v>0</v>
      </c>
      <c r="Q33" s="17">
        <f t="shared" ref="Q33:Q34" si="38">IF(ISERROR(P33/O33*100),,P33/O33*100)</f>
        <v>0</v>
      </c>
      <c r="R33" s="17">
        <v>3069.84</v>
      </c>
      <c r="S33" s="60">
        <f>'[4]Проверочная  таблица'!WL33/1000</f>
        <v>1567.0980000000002</v>
      </c>
      <c r="T33" s="60">
        <f>'[4]Проверочная  таблица'!WM33/1000</f>
        <v>1567.098</v>
      </c>
      <c r="U33" s="17">
        <f t="shared" ref="U33:U34" si="39">IF(ISERROR(T33/S33*100),,T33/S33*100)</f>
        <v>99.999999999999986</v>
      </c>
      <c r="V33" s="17">
        <v>42.414900000000003</v>
      </c>
      <c r="W33" s="60">
        <f>'[4]Субвенция  на  полномочия'!D27/1000</f>
        <v>42.414900000000003</v>
      </c>
      <c r="X33" s="60">
        <f>'[4]Субвенция  на  полномочия'!E27/1000</f>
        <v>41.850999999999999</v>
      </c>
      <c r="Y33" s="17">
        <f t="shared" ref="Y33:Y34" si="40">IF(ISERROR(X33/W33*100),,X33/W33*100)</f>
        <v>98.670514371129002</v>
      </c>
      <c r="Z33" s="17"/>
      <c r="AA33" s="60">
        <f>'[4]Субвенция  на  полномочия'!F27/1000</f>
        <v>0</v>
      </c>
      <c r="AB33" s="60">
        <f>'[4]Субвенция  на  полномочия'!G27/1000</f>
        <v>0</v>
      </c>
      <c r="AC33" s="17">
        <f t="shared" ref="AC33:AC34" si="41">IF(ISERROR(AB33/AA33*100),,AB33/AA33*100)</f>
        <v>0</v>
      </c>
      <c r="AD33" s="17"/>
      <c r="AE33" s="60">
        <f>'[4]Субвенция  на  полномочия'!H27/1000</f>
        <v>0</v>
      </c>
      <c r="AF33" s="60">
        <f>'[4]Субвенция  на  полномочия'!I27/1000</f>
        <v>0</v>
      </c>
      <c r="AG33" s="17">
        <f t="shared" ref="AG33:AG34" si="42">IF(ISERROR(AF33/AE33*100),,AF33/AE33*100)</f>
        <v>0</v>
      </c>
      <c r="AH33" s="17">
        <v>1410.9780000000001</v>
      </c>
      <c r="AI33" s="60">
        <f>'[4]Субвенция  на  полномочия'!J27/1000</f>
        <v>1792.6382900000001</v>
      </c>
      <c r="AJ33" s="60">
        <f>'[4]Субвенция  на  полномочия'!K27/1000</f>
        <v>1792.6382900000001</v>
      </c>
      <c r="AK33" s="17">
        <f t="shared" ref="AK33:AK34" si="43">IF(ISERROR(AJ33/AI33*100),,AJ33/AI33*100)</f>
        <v>100</v>
      </c>
      <c r="AL33" s="17">
        <v>29274.830999999998</v>
      </c>
      <c r="AM33" s="60">
        <f>'[4]Субвенция  на  полномочия'!L27/1000</f>
        <v>28874.830999999998</v>
      </c>
      <c r="AN33" s="60">
        <f>'[4]Субвенция  на  полномочия'!M27/1000</f>
        <v>27038.594219999999</v>
      </c>
      <c r="AO33" s="17">
        <f t="shared" ref="AO33:AO34" si="44">IF(ISERROR(AN33/AM33*100),,AN33/AM33*100)</f>
        <v>93.640701204450338</v>
      </c>
      <c r="AP33" s="17">
        <v>498.1</v>
      </c>
      <c r="AQ33" s="60">
        <f>'[4]Субвенция  на  полномочия'!P27/1000</f>
        <v>869.20999999999992</v>
      </c>
      <c r="AR33" s="60">
        <f>'[4]Субвенция  на  полномочия'!Q27/1000</f>
        <v>820.92506000000003</v>
      </c>
      <c r="AS33" s="17">
        <f t="shared" ref="AS33:AS34" si="45">IF(ISERROR(AR33/AQ33*100),,AR33/AQ33*100)</f>
        <v>94.444962667249584</v>
      </c>
      <c r="AT33" s="17">
        <v>49635.944199999998</v>
      </c>
      <c r="AU33" s="60">
        <f>'[4]Проверочная  таблица'!WN33/1000</f>
        <v>45510.944200000005</v>
      </c>
      <c r="AV33" s="60">
        <f>'[4]Проверочная  таблица'!WQ33/1000</f>
        <v>44364.111269999994</v>
      </c>
      <c r="AW33" s="17">
        <f t="shared" ref="AW33:AW34" si="46">IF(ISERROR(AV33/AU33*100),,AV33/AU33*100)</f>
        <v>97.480094183587582</v>
      </c>
      <c r="AX33" s="17">
        <v>36070.025000000001</v>
      </c>
      <c r="AY33" s="60">
        <f>'[4]Проверочная  таблица'!VZ33/1000</f>
        <v>32272.969000000001</v>
      </c>
      <c r="AZ33" s="60">
        <f>'[4]Проверочная  таблица'!WA33/1000</f>
        <v>31785.813280000002</v>
      </c>
      <c r="BA33" s="17">
        <f t="shared" ref="BA33:BA34" si="47">IF(ISERROR(AZ33/AY33*100),,AZ33/AY33*100)</f>
        <v>98.490514709074333</v>
      </c>
      <c r="BB33" s="17">
        <v>6110.9691900000007</v>
      </c>
      <c r="BC33" s="60">
        <f>'[4]Субвенция  на  полномочия'!N27/1000</f>
        <v>6605.2993499999993</v>
      </c>
      <c r="BD33" s="60">
        <f>'[4]Субвенция  на  полномочия'!O27/1000</f>
        <v>6605.2993499999993</v>
      </c>
      <c r="BE33" s="17">
        <f t="shared" ref="BE33:BE34" si="48">IF(ISERROR(BD33/BC33*100),,BD33/BC33*100)</f>
        <v>100</v>
      </c>
      <c r="BF33" s="17">
        <v>350</v>
      </c>
      <c r="BG33" s="60">
        <f>'[4]Субвенция  на  полномочия'!R27/1000</f>
        <v>350</v>
      </c>
      <c r="BH33" s="60">
        <f>'[4]Субвенция  на  полномочия'!S27/1000</f>
        <v>250</v>
      </c>
      <c r="BI33" s="17">
        <f t="shared" ref="BI33:BI34" si="49">IF(ISERROR(BH33/BG33*100),,BH33/BG33*100)</f>
        <v>71.428571428571431</v>
      </c>
      <c r="BJ33" s="17">
        <v>567612.30799999996</v>
      </c>
      <c r="BK33" s="60">
        <f>'[4]Субвенция  на  полномочия'!T27/1000</f>
        <v>620138.58799999987</v>
      </c>
      <c r="BL33" s="60">
        <f>'[4]Субвенция  на  полномочия'!U27/1000</f>
        <v>613311.56400000001</v>
      </c>
      <c r="BM33" s="17">
        <f t="shared" ref="BM33:BM34" si="50">IF(ISERROR(BL33/BK33*100),,BL33/BK33*100)</f>
        <v>98.899113176940403</v>
      </c>
      <c r="BN33" s="17">
        <v>14672.182000000001</v>
      </c>
      <c r="BO33" s="60">
        <f>'[4]Субвенция  на  полномочия'!V27/1000</f>
        <v>16571.36</v>
      </c>
      <c r="BP33" s="60">
        <f>'[4]Субвенция  на  полномочия'!W27/1000</f>
        <v>15278.572</v>
      </c>
      <c r="BQ33" s="17">
        <f t="shared" ref="BQ33:BQ34" si="51">IF(ISERROR(BP33/BO33*100),,BP33/BO33*100)</f>
        <v>92.198660822044772</v>
      </c>
      <c r="BR33" s="17">
        <v>480549.74699999997</v>
      </c>
      <c r="BS33" s="60">
        <f>'[4]Субвенция  на  полномочия'!X27/1000</f>
        <v>491664.3409999999</v>
      </c>
      <c r="BT33" s="60">
        <f>'[4]Субвенция  на  полномочия'!Y27/1000</f>
        <v>491664.34100000001</v>
      </c>
      <c r="BU33" s="17">
        <f t="shared" ref="BU33:BU34" si="52">IF(ISERROR(BT33/BS33*100),,BT33/BS33*100)</f>
        <v>100.00000000000003</v>
      </c>
      <c r="BV33" s="17">
        <v>29</v>
      </c>
      <c r="BW33" s="60">
        <f>'[4]Субвенция  на  полномочия'!Z27/1000</f>
        <v>27.0685</v>
      </c>
      <c r="BX33" s="60">
        <f>'[4]Субвенция  на  полномочия'!AA27/1000</f>
        <v>18.161000000000001</v>
      </c>
      <c r="BY33" s="17">
        <f t="shared" ref="BY33:BY34" si="53">IF(ISERROR(BX33/BW33*100),,BX33/BW33*100)</f>
        <v>67.092746180985287</v>
      </c>
      <c r="BZ33" s="17">
        <v>4317.7136600000003</v>
      </c>
      <c r="CA33" s="60">
        <f>'[4]Проверочная  таблица'!WT33/1000</f>
        <v>4629.5806600000005</v>
      </c>
      <c r="CB33" s="60">
        <f>'[4]Проверочная  таблица'!WW33/1000</f>
        <v>4629.5806600000005</v>
      </c>
      <c r="CC33" s="17">
        <f t="shared" ref="CC33:CC34" si="54">IF(ISERROR(CB33/CA33*100),,CB33/CA33*100)</f>
        <v>100</v>
      </c>
      <c r="CD33" s="17">
        <v>4485.4937800000007</v>
      </c>
      <c r="CE33" s="60">
        <f>'[4]Субвенция  на  полномочия'!AB27/1000</f>
        <v>4844.7097800000001</v>
      </c>
      <c r="CF33" s="60">
        <f>'[4]Субвенция  на  полномочия'!AC27/1000</f>
        <v>4844.7097800000001</v>
      </c>
      <c r="CG33" s="17">
        <f t="shared" ref="CG33:CG34" si="55">IF(ISERROR(CF33/CE33*100),,CF33/CE33*100)</f>
        <v>100</v>
      </c>
      <c r="CH33" s="17">
        <v>5000</v>
      </c>
      <c r="CI33" s="60">
        <f>'[4]Субвенция  на  полномочия'!AD27/1000</f>
        <v>4559.6074799999997</v>
      </c>
      <c r="CJ33" s="60">
        <f>'[4]Субвенция  на  полномочия'!AE27/1000</f>
        <v>3495.2501099999999</v>
      </c>
      <c r="CK33" s="17">
        <f t="shared" ref="CK33:CK34" si="56">IF(ISERROR(CJ33/CI33*100),,CJ33/CI33*100)</f>
        <v>76.656820248921946</v>
      </c>
      <c r="CL33" s="17">
        <v>1623.5961200000002</v>
      </c>
      <c r="CM33" s="60">
        <f>'[4]Субвенция  на  полномочия'!AF27/1000</f>
        <v>1742.4014300000001</v>
      </c>
      <c r="CN33" s="60">
        <f>'[4]Субвенция  на  полномочия'!AG27/1000</f>
        <v>1742.4014299999999</v>
      </c>
      <c r="CO33" s="17">
        <f t="shared" ref="CO33:CO34" si="57">IF(ISERROR(CN33/CM33*100),,CN33/CM33*100)</f>
        <v>99.999999999999986</v>
      </c>
      <c r="CP33" s="17">
        <v>8131.7520000000004</v>
      </c>
      <c r="CQ33" s="60">
        <f>'[4]Субвенция  на  полномочия'!AH27/1000</f>
        <v>8731.7520000000004</v>
      </c>
      <c r="CR33" s="60">
        <f>'[4]Субвенция  на  полномочия'!AI27/1000</f>
        <v>8731.7520000000004</v>
      </c>
      <c r="CS33" s="17">
        <f t="shared" ref="CS33:CS34" si="58">IF(ISERROR(CR33/CQ33*100),,CR33/CQ33*100)</f>
        <v>100</v>
      </c>
      <c r="CT33" s="17">
        <v>0</v>
      </c>
      <c r="CU33" s="60">
        <f>'[4]Субвенция  на  полномочия'!AJ27/1000</f>
        <v>0</v>
      </c>
      <c r="CV33" s="60">
        <f>'[4]Субвенция  на  полномочия'!AK27/1000</f>
        <v>0</v>
      </c>
      <c r="CW33" s="17">
        <f t="shared" ref="CW33:CW34" si="59">IF(ISERROR(CV33/CU33*100),,CV33/CU33*100)</f>
        <v>0</v>
      </c>
      <c r="CX33" s="17">
        <v>1469.23</v>
      </c>
      <c r="CY33" s="60">
        <f>'[4]Субвенция  на  полномочия'!AL27/1000</f>
        <v>1599.3320000000001</v>
      </c>
      <c r="CZ33" s="60">
        <f>'[4]Субвенция  на  полномочия'!AM27/1000</f>
        <v>1599.3320000000001</v>
      </c>
      <c r="DA33" s="17">
        <f t="shared" ref="DA33:DA34" si="60">IF(ISERROR(CZ33/CY33*100),,CZ33/CY33*100)</f>
        <v>100</v>
      </c>
      <c r="DB33" s="17"/>
      <c r="DC33" s="60">
        <f>('[4]Проверочная  таблица'!WD33+'[4]Проверочная  таблица'!WB33)/1000</f>
        <v>0</v>
      </c>
      <c r="DD33" s="60">
        <f>('[4]Проверочная  таблица'!WE33+'[4]Проверочная  таблица'!WC33)/1000</f>
        <v>0</v>
      </c>
      <c r="DE33" s="17">
        <f t="shared" ref="DE33:DE34" si="61">IF(ISERROR(DD33/DC33*100),,DD33/DC33*100)</f>
        <v>0</v>
      </c>
      <c r="DF33" s="17">
        <v>0</v>
      </c>
      <c r="DG33" s="60">
        <f>'[4]Проверочная  таблица'!WF33/1000</f>
        <v>0</v>
      </c>
      <c r="DH33" s="60">
        <f>'[4]Проверочная  таблица'!WG33/1000</f>
        <v>0</v>
      </c>
      <c r="DI33" s="17">
        <f t="shared" ref="DI33:DI34" si="62">IF(ISERROR(DH33/DG33*100),,DH33/DG33*100)</f>
        <v>0</v>
      </c>
      <c r="DJ33" s="17"/>
      <c r="DK33" s="60">
        <f>'[4]Субвенция  на  полномочия'!AN27/1000</f>
        <v>0</v>
      </c>
      <c r="DL33" s="60">
        <f>'[4]Субвенция  на  полномочия'!AO27/1000</f>
        <v>0</v>
      </c>
      <c r="DM33" s="17">
        <f t="shared" ref="DM33:DM34" si="63">IF(ISERROR(DL33/DK33*100),,DL33/DK33*100)</f>
        <v>0</v>
      </c>
      <c r="DO33" s="35"/>
    </row>
    <row r="34" spans="1:135" s="4" customFormat="1" ht="23.65" customHeight="1" thickBot="1" x14ac:dyDescent="0.3">
      <c r="A34" s="38" t="s">
        <v>32</v>
      </c>
      <c r="B34" s="34">
        <f>BZ34+J34+CD34+CL34+AH34+AL34+BN34+AX34+BF34+BB34+Z34+DJ34+CH34+DB34+BJ34+CX34+DF34+BR34+CP34+N34+BV34+R34+V34+AT34+AD34+CT34+AP34</f>
        <v>6994368.7967599994</v>
      </c>
      <c r="C34" s="34">
        <f>CA34+K34+CE34+CM34+AI34+AM34+BO34+AY34+BG34+BC34+AA34+DK34+CI34+DC34+BK34+CY34+DG34+BS34+CQ34+O34+BW34+S34+W34+AU34+AE34+CU34+AQ34</f>
        <v>7466404.752270001</v>
      </c>
      <c r="D34" s="297">
        <f>'[2]Для администрации КБ_точно'!X35</f>
        <v>7466404.752270001</v>
      </c>
      <c r="E34" s="297">
        <f t="shared" si="34"/>
        <v>0</v>
      </c>
      <c r="F34" s="297">
        <f>'[2]Для администрации КБ_точно'!Y35</f>
        <v>7427968.7545400001</v>
      </c>
      <c r="G34" s="297">
        <f t="shared" si="35"/>
        <v>0</v>
      </c>
      <c r="H34" s="34">
        <f>L34+P34+T34+X34+AB34+AF34+CV34+AN34+AV34+AJ34+BH34+AZ34+BD34+CZ34+BT34+BL34+BP34+BX34+CF34+CJ34+CN34+CR34+CB34+DD34+DH34+DL34+AR34</f>
        <v>7427968.7545400001</v>
      </c>
      <c r="I34" s="17">
        <f t="shared" si="36"/>
        <v>99.485214115691818</v>
      </c>
      <c r="J34" s="10"/>
      <c r="K34" s="60">
        <f>'[4]Проверочная  таблица'!WH34/1000</f>
        <v>3181.2</v>
      </c>
      <c r="L34" s="60">
        <f>'[4]Проверочная  таблица'!WI34/1000</f>
        <v>3181.2</v>
      </c>
      <c r="M34" s="17">
        <f t="shared" si="37"/>
        <v>100</v>
      </c>
      <c r="N34" s="10">
        <v>0</v>
      </c>
      <c r="O34" s="60">
        <f>'[4]Проверочная  таблица'!WJ34/1000</f>
        <v>0</v>
      </c>
      <c r="P34" s="60">
        <f>'[4]Проверочная  таблица'!WK34/1000</f>
        <v>0</v>
      </c>
      <c r="Q34" s="17">
        <f t="shared" si="38"/>
        <v>0</v>
      </c>
      <c r="R34" s="10">
        <v>4604.76</v>
      </c>
      <c r="S34" s="60">
        <f>'[4]Проверочная  таблица'!WL34/1000</f>
        <v>6107.5020000000004</v>
      </c>
      <c r="T34" s="60">
        <f>'[4]Проверочная  таблица'!WM34/1000</f>
        <v>6107.5020000000004</v>
      </c>
      <c r="U34" s="17">
        <f t="shared" si="39"/>
        <v>100</v>
      </c>
      <c r="V34" s="10">
        <v>402.94155999999998</v>
      </c>
      <c r="W34" s="60">
        <f>'[4]Субвенция  на  полномочия'!D26/1000</f>
        <v>402.94155999999998</v>
      </c>
      <c r="X34" s="60">
        <f>'[4]Субвенция  на  полномочия'!E26/1000</f>
        <v>401.48899999999998</v>
      </c>
      <c r="Y34" s="17">
        <f t="shared" si="40"/>
        <v>99.639511000056686</v>
      </c>
      <c r="Z34" s="10"/>
      <c r="AA34" s="60">
        <f>'[4]Субвенция  на  полномочия'!F26/1000</f>
        <v>0</v>
      </c>
      <c r="AB34" s="60">
        <f>'[4]Субвенция  на  полномочия'!G26/1000</f>
        <v>0</v>
      </c>
      <c r="AC34" s="17">
        <f t="shared" si="41"/>
        <v>0</v>
      </c>
      <c r="AD34" s="10"/>
      <c r="AE34" s="60">
        <f>'[4]Субвенция  на  полномочия'!H26/1000</f>
        <v>0</v>
      </c>
      <c r="AF34" s="60">
        <f>'[4]Субвенция  на  полномочия'!I26/1000</f>
        <v>0</v>
      </c>
      <c r="AG34" s="17">
        <f t="shared" si="42"/>
        <v>0</v>
      </c>
      <c r="AH34" s="10">
        <v>7730.3789999999999</v>
      </c>
      <c r="AI34" s="60">
        <f>'[4]Субвенция  на  полномочия'!J26/1000</f>
        <v>8437.9186999999984</v>
      </c>
      <c r="AJ34" s="60">
        <f>'[4]Субвенция  на  полномочия'!K26/1000</f>
        <v>8437.9186999999984</v>
      </c>
      <c r="AK34" s="17">
        <f t="shared" si="43"/>
        <v>100</v>
      </c>
      <c r="AL34" s="10">
        <v>157266.53049999999</v>
      </c>
      <c r="AM34" s="60">
        <f>'[4]Субвенция  на  полномочия'!L26/1000</f>
        <v>150116.53049999999</v>
      </c>
      <c r="AN34" s="60">
        <f>'[4]Субвенция  на  полномочия'!M26/1000</f>
        <v>137417.60728999999</v>
      </c>
      <c r="AO34" s="17">
        <f t="shared" si="44"/>
        <v>91.54062302952039</v>
      </c>
      <c r="AP34" s="10">
        <v>2856</v>
      </c>
      <c r="AQ34" s="60">
        <f>'[4]Субвенция  на  полномочия'!P26/1000</f>
        <v>5605.9920000000002</v>
      </c>
      <c r="AR34" s="60">
        <f>'[4]Субвенция  на  полномочия'!Q26/1000</f>
        <v>5061.8305999999993</v>
      </c>
      <c r="AS34" s="17">
        <f t="shared" si="45"/>
        <v>90.293218399170016</v>
      </c>
      <c r="AT34" s="10">
        <v>290189.81189999997</v>
      </c>
      <c r="AU34" s="60">
        <f>'[4]Проверочная  таблица'!WN34/1000</f>
        <v>292994.81189999997</v>
      </c>
      <c r="AV34" s="60">
        <f>'[4]Проверочная  таблица'!WQ34/1000</f>
        <v>268681.21098000003</v>
      </c>
      <c r="AW34" s="17">
        <f t="shared" si="46"/>
        <v>91.701695752790926</v>
      </c>
      <c r="AX34" s="10">
        <v>113685.22</v>
      </c>
      <c r="AY34" s="60">
        <f>'[4]Проверочная  таблица'!VZ34/1000</f>
        <v>119717.614</v>
      </c>
      <c r="AZ34" s="60">
        <f>'[4]Проверочная  таблица'!WA34/1000</f>
        <v>119717.614</v>
      </c>
      <c r="BA34" s="17">
        <f t="shared" si="47"/>
        <v>100</v>
      </c>
      <c r="BB34" s="10">
        <v>32627.46243</v>
      </c>
      <c r="BC34" s="60">
        <f>'[4]Субвенция  на  полномочия'!N26/1000</f>
        <v>34877.110429999993</v>
      </c>
      <c r="BD34" s="60">
        <f>'[4]Субвенция  на  полномочия'!O26/1000</f>
        <v>34877.110430000001</v>
      </c>
      <c r="BE34" s="17">
        <f t="shared" si="48"/>
        <v>100.00000000000003</v>
      </c>
      <c r="BF34" s="10">
        <v>850</v>
      </c>
      <c r="BG34" s="60">
        <f>'[4]Субвенция  на  полномочия'!R26/1000</f>
        <v>850</v>
      </c>
      <c r="BH34" s="60">
        <f>'[4]Субвенция  на  полномочия'!S26/1000</f>
        <v>850</v>
      </c>
      <c r="BI34" s="17">
        <f t="shared" si="49"/>
        <v>100</v>
      </c>
      <c r="BJ34" s="10">
        <v>3658871.6009999998</v>
      </c>
      <c r="BK34" s="60">
        <f>'[4]Субвенция  на  полномочия'!T26/1000</f>
        <v>3895716.3140000002</v>
      </c>
      <c r="BL34" s="60">
        <f>'[4]Субвенция  на  полномочия'!U26/1000</f>
        <v>3895716.3139999998</v>
      </c>
      <c r="BM34" s="17">
        <f t="shared" si="50"/>
        <v>99.999999999999986</v>
      </c>
      <c r="BN34" s="10">
        <v>32420.082999999999</v>
      </c>
      <c r="BO34" s="60">
        <f>'[4]Субвенция  на  полномочия'!V26/1000</f>
        <v>38247.048000000003</v>
      </c>
      <c r="BP34" s="60">
        <f>'[4]Субвенция  на  полномочия'!W26/1000</f>
        <v>38247.048000000003</v>
      </c>
      <c r="BQ34" s="17">
        <f t="shared" si="51"/>
        <v>100</v>
      </c>
      <c r="BR34" s="10">
        <v>2654878.1239999998</v>
      </c>
      <c r="BS34" s="60">
        <f>'[4]Субвенция  на  полномочия'!X26/1000</f>
        <v>2867556.6159999999</v>
      </c>
      <c r="BT34" s="60">
        <f>'[4]Субвенция  на  полномочия'!Y26/1000</f>
        <v>2867556.6159999999</v>
      </c>
      <c r="BU34" s="17">
        <f t="shared" si="52"/>
        <v>100</v>
      </c>
      <c r="BV34" s="10">
        <v>65.5</v>
      </c>
      <c r="BW34" s="60">
        <f>'[4]Субвенция  на  полномочия'!Z26/1000</f>
        <v>0</v>
      </c>
      <c r="BX34" s="60">
        <f>'[4]Субвенция  на  полномочия'!AA26/1000</f>
        <v>0</v>
      </c>
      <c r="BY34" s="17">
        <f t="shared" si="53"/>
        <v>0</v>
      </c>
      <c r="BZ34" s="10">
        <v>0</v>
      </c>
      <c r="CA34" s="60">
        <f>'[4]Проверочная  таблица'!WT34/1000</f>
        <v>0</v>
      </c>
      <c r="CB34" s="60">
        <f>'[4]Проверочная  таблица'!WW34/1000</f>
        <v>0</v>
      </c>
      <c r="CC34" s="17">
        <f t="shared" si="54"/>
        <v>0</v>
      </c>
      <c r="CD34" s="10">
        <v>11250.412869999998</v>
      </c>
      <c r="CE34" s="60">
        <f>'[4]Субвенция  на  полномочия'!AB26/1000</f>
        <v>12118.950870000001</v>
      </c>
      <c r="CF34" s="60">
        <f>'[4]Субвенция  на  полномочия'!AC26/1000</f>
        <v>12118.950869999999</v>
      </c>
      <c r="CG34" s="17">
        <f t="shared" si="55"/>
        <v>99.999999999999986</v>
      </c>
      <c r="CH34" s="10">
        <v>7000</v>
      </c>
      <c r="CI34" s="60">
        <f>'[4]Субвенция  на  полномочия'!AD26/1000</f>
        <v>9780.5553999999993</v>
      </c>
      <c r="CJ34" s="60">
        <f>'[4]Субвенция  на  полномочия'!AE26/1000</f>
        <v>9780.5554000000011</v>
      </c>
      <c r="CK34" s="17">
        <f t="shared" si="56"/>
        <v>100.00000000000003</v>
      </c>
      <c r="CL34" s="10">
        <v>7032.8744999999999</v>
      </c>
      <c r="CM34" s="60">
        <f>'[4]Субвенция  на  полномочия'!AF26/1000</f>
        <v>7571.3242700000001</v>
      </c>
      <c r="CN34" s="60">
        <f>'[4]Субвенция  на  полномочия'!AG26/1000</f>
        <v>7571.3242699999992</v>
      </c>
      <c r="CO34" s="17">
        <f t="shared" si="57"/>
        <v>99.999999999999986</v>
      </c>
      <c r="CP34" s="10">
        <v>10744.966</v>
      </c>
      <c r="CQ34" s="60">
        <f>'[4]Субвенция  на  полномочия'!AH26/1000</f>
        <v>11067.058640000001</v>
      </c>
      <c r="CR34" s="60">
        <f>'[4]Субвенция  на  полномочия'!AI26/1000</f>
        <v>10195.671380000002</v>
      </c>
      <c r="CS34" s="17">
        <f t="shared" si="58"/>
        <v>92.126297615786385</v>
      </c>
      <c r="CT34" s="10">
        <v>0</v>
      </c>
      <c r="CU34" s="60">
        <f>'[4]Субвенция  на  полномочия'!AJ26/1000</f>
        <v>0</v>
      </c>
      <c r="CV34" s="60">
        <f>'[4]Субвенция  на  полномочия'!AK26/1000</f>
        <v>0</v>
      </c>
      <c r="CW34" s="17">
        <f t="shared" si="59"/>
        <v>0</v>
      </c>
      <c r="CX34" s="10">
        <v>1829.03</v>
      </c>
      <c r="CY34" s="60">
        <f>'[4]Субвенция  на  полномочия'!AL26/1000</f>
        <v>1992.164</v>
      </c>
      <c r="CZ34" s="60">
        <f>'[4]Субвенция  на  полномочия'!AM26/1000</f>
        <v>1985.9356200000002</v>
      </c>
      <c r="DA34" s="17">
        <f t="shared" si="60"/>
        <v>99.687356061047197</v>
      </c>
      <c r="DB34" s="10"/>
      <c r="DC34" s="60">
        <f>('[4]Проверочная  таблица'!WD34+'[4]Проверочная  таблица'!WB34)/1000</f>
        <v>0</v>
      </c>
      <c r="DD34" s="60">
        <f>('[4]Проверочная  таблица'!WE34+'[4]Проверочная  таблица'!WC34)/1000</f>
        <v>0</v>
      </c>
      <c r="DE34" s="17">
        <f t="shared" si="61"/>
        <v>0</v>
      </c>
      <c r="DF34" s="10">
        <v>63.1</v>
      </c>
      <c r="DG34" s="60">
        <f>'[4]Проверочная  таблица'!WF34/1000</f>
        <v>63.1</v>
      </c>
      <c r="DH34" s="60">
        <f>'[4]Проверочная  таблица'!WG34/1000</f>
        <v>62.856000000000002</v>
      </c>
      <c r="DI34" s="17">
        <f t="shared" si="62"/>
        <v>99.613312202852612</v>
      </c>
      <c r="DJ34" s="10"/>
      <c r="DK34" s="60">
        <f>'[4]Субвенция  на  полномочия'!AN26/1000</f>
        <v>0</v>
      </c>
      <c r="DL34" s="60">
        <f>'[4]Субвенция  на  полномочия'!AO26/1000</f>
        <v>0</v>
      </c>
      <c r="DM34" s="17">
        <f t="shared" si="63"/>
        <v>0</v>
      </c>
      <c r="DO34" s="35"/>
    </row>
    <row r="35" spans="1:135" s="4" customFormat="1" ht="23.65" customHeight="1" thickBot="1" x14ac:dyDescent="0.3">
      <c r="A35" s="20" t="s">
        <v>33</v>
      </c>
      <c r="B35" s="13">
        <f t="shared" ref="B35" si="64">SUM(B33:B34)</f>
        <v>8208722.9216099996</v>
      </c>
      <c r="C35" s="13">
        <f t="shared" ref="C35:H35" si="65">SUM(C33:C34)</f>
        <v>8738798.8978600018</v>
      </c>
      <c r="D35" s="283">
        <f t="shared" si="65"/>
        <v>8738798.8978600018</v>
      </c>
      <c r="E35" s="284">
        <f t="shared" si="65"/>
        <v>0</v>
      </c>
      <c r="F35" s="162">
        <f t="shared" si="65"/>
        <v>8687550.7489899993</v>
      </c>
      <c r="G35" s="284">
        <f t="shared" si="65"/>
        <v>0</v>
      </c>
      <c r="H35" s="19">
        <f t="shared" si="65"/>
        <v>8687550.7489899993</v>
      </c>
      <c r="I35" s="15">
        <f t="shared" si="4"/>
        <v>99.413556148058831</v>
      </c>
      <c r="J35" s="163">
        <f>SUM(J33:J34)</f>
        <v>0</v>
      </c>
      <c r="K35" s="19">
        <f>SUM(K33:K34)</f>
        <v>3181.2</v>
      </c>
      <c r="L35" s="39">
        <f>SUM(L33:L34)</f>
        <v>3181.2</v>
      </c>
      <c r="M35" s="15">
        <f>IF(ISERROR(L35/K35*100),,L35/K35*100)</f>
        <v>100</v>
      </c>
      <c r="N35" s="163">
        <f>SUM(N33:N34)</f>
        <v>0</v>
      </c>
      <c r="O35" s="19">
        <f>SUM(O33:O34)</f>
        <v>0</v>
      </c>
      <c r="P35" s="39">
        <f>SUM(P33:P34)</f>
        <v>0</v>
      </c>
      <c r="Q35" s="15">
        <f>IF(ISERROR(P35/O35*100),,P35/O35*100)</f>
        <v>0</v>
      </c>
      <c r="R35" s="163">
        <f>SUM(R33:R34)</f>
        <v>7674.6</v>
      </c>
      <c r="S35" s="19">
        <f>SUM(S33:S34)</f>
        <v>7674.6</v>
      </c>
      <c r="T35" s="39">
        <f>SUM(T33:T34)</f>
        <v>7674.6</v>
      </c>
      <c r="U35" s="15">
        <f>IF(ISERROR(T35/S35*100),,T35/S35*100)</f>
        <v>100</v>
      </c>
      <c r="V35" s="163">
        <f>SUM(V33:V34)</f>
        <v>445.35645999999997</v>
      </c>
      <c r="W35" s="19">
        <f>SUM(W33:W34)</f>
        <v>445.35645999999997</v>
      </c>
      <c r="X35" s="39">
        <f>SUM(X33:X34)</f>
        <v>443.34</v>
      </c>
      <c r="Y35" s="15">
        <f>IF(ISERROR(X35/W35*100),,X35/W35*100)</f>
        <v>99.547225608897648</v>
      </c>
      <c r="Z35" s="163">
        <f>SUM(Z33:Z34)</f>
        <v>0</v>
      </c>
      <c r="AA35" s="19">
        <f>SUM(AA33:AA34)</f>
        <v>0</v>
      </c>
      <c r="AB35" s="39">
        <f>SUM(AB33:AB34)</f>
        <v>0</v>
      </c>
      <c r="AC35" s="15">
        <f>IF(ISERROR(AB35/AA35*100),,AB35/AA35*100)</f>
        <v>0</v>
      </c>
      <c r="AD35" s="163">
        <f>SUM(AD33:AD34)</f>
        <v>0</v>
      </c>
      <c r="AE35" s="19">
        <f>SUM(AE33:AE34)</f>
        <v>0</v>
      </c>
      <c r="AF35" s="39">
        <f>SUM(AF33:AF34)</f>
        <v>0</v>
      </c>
      <c r="AG35" s="15">
        <f>IF(ISERROR(AF35/AE35*100),,AF35/AE35*100)</f>
        <v>0</v>
      </c>
      <c r="AH35" s="163">
        <f>SUM(AH33:AH34)</f>
        <v>9141.357</v>
      </c>
      <c r="AI35" s="19">
        <f>SUM(AI33:AI34)</f>
        <v>10230.556989999999</v>
      </c>
      <c r="AJ35" s="39">
        <f>SUM(AJ33:AJ34)</f>
        <v>10230.556989999999</v>
      </c>
      <c r="AK35" s="15">
        <f>IF(ISERROR(AJ35/AI35*100),,AJ35/AI35*100)</f>
        <v>100</v>
      </c>
      <c r="AL35" s="163">
        <f>SUM(AL33:AL34)</f>
        <v>186541.3615</v>
      </c>
      <c r="AM35" s="19">
        <f>SUM(AM33:AM34)</f>
        <v>178991.3615</v>
      </c>
      <c r="AN35" s="39">
        <f>SUM(AN33:AN34)</f>
        <v>164456.20150999998</v>
      </c>
      <c r="AO35" s="15">
        <f>IF(ISERROR(AN35/AM35*100),,AN35/AM35*100)</f>
        <v>91.879406990264158</v>
      </c>
      <c r="AP35" s="163">
        <f>SUM(AP33:AP34)</f>
        <v>3354.1</v>
      </c>
      <c r="AQ35" s="19">
        <f>SUM(AQ33:AQ34)</f>
        <v>6475.2020000000002</v>
      </c>
      <c r="AR35" s="39">
        <f>SUM(AR33:AR34)</f>
        <v>5882.7556599999989</v>
      </c>
      <c r="AS35" s="15">
        <f>IF(ISERROR(AR35/AQ35*100),,AR35/AQ35*100)</f>
        <v>90.850535010336344</v>
      </c>
      <c r="AT35" s="163">
        <f>SUM(AT33:AT34)</f>
        <v>339825.7561</v>
      </c>
      <c r="AU35" s="19">
        <f>SUM(AU33:AU34)</f>
        <v>338505.7561</v>
      </c>
      <c r="AV35" s="39">
        <f>SUM(AV33:AV34)</f>
        <v>313045.32225000003</v>
      </c>
      <c r="AW35" s="15">
        <f>IF(ISERROR(AV35/AU35*100),,AV35/AU35*100)</f>
        <v>92.478581710593261</v>
      </c>
      <c r="AX35" s="163">
        <f>SUM(AX33:AX34)</f>
        <v>149755.245</v>
      </c>
      <c r="AY35" s="19">
        <f>SUM(AY33:AY34)</f>
        <v>151990.58300000001</v>
      </c>
      <c r="AZ35" s="39">
        <f>SUM(AZ33:AZ34)</f>
        <v>151503.42728</v>
      </c>
      <c r="BA35" s="15">
        <f>IF(ISERROR(AZ35/AY35*100),,AZ35/AY35*100)</f>
        <v>99.679482958493551</v>
      </c>
      <c r="BB35" s="163">
        <f>SUM(BB33:BB34)</f>
        <v>38738.431620000003</v>
      </c>
      <c r="BC35" s="19">
        <f>SUM(BC33:BC34)</f>
        <v>41482.409779999994</v>
      </c>
      <c r="BD35" s="39">
        <f>SUM(BD33:BD34)</f>
        <v>41482.409780000002</v>
      </c>
      <c r="BE35" s="15">
        <f>IF(ISERROR(BD35/BC35*100),,BD35/BC35*100)</f>
        <v>100.00000000000003</v>
      </c>
      <c r="BF35" s="163">
        <f>SUM(BF33:BF34)</f>
        <v>1200</v>
      </c>
      <c r="BG35" s="19">
        <f>SUM(BG33:BG34)</f>
        <v>1200</v>
      </c>
      <c r="BH35" s="39">
        <f>SUM(BH33:BH34)</f>
        <v>1100</v>
      </c>
      <c r="BI35" s="15">
        <f>IF(ISERROR(BH35/BG35*100),,BH35/BG35*100)</f>
        <v>91.666666666666657</v>
      </c>
      <c r="BJ35" s="163">
        <f>SUM(BJ33:BJ34)</f>
        <v>4226483.909</v>
      </c>
      <c r="BK35" s="19">
        <f>SUM(BK33:BK34)</f>
        <v>4515854.9019999998</v>
      </c>
      <c r="BL35" s="39">
        <f>SUM(BL33:BL34)</f>
        <v>4509027.8779999996</v>
      </c>
      <c r="BM35" s="15">
        <f>IF(ISERROR(BL35/BK35*100),,BL35/BK35*100)</f>
        <v>99.848821006251185</v>
      </c>
      <c r="BN35" s="163">
        <f>SUM(BN33:BN34)</f>
        <v>47092.264999999999</v>
      </c>
      <c r="BO35" s="19">
        <f>SUM(BO33:BO34)</f>
        <v>54818.408000000003</v>
      </c>
      <c r="BP35" s="39">
        <f>SUM(BP33:BP34)</f>
        <v>53525.62</v>
      </c>
      <c r="BQ35" s="15">
        <f>IF(ISERROR(BP35/BO35*100),,BP35/BO35*100)</f>
        <v>97.641689995813081</v>
      </c>
      <c r="BR35" s="163">
        <f>SUM(BR33:BR34)</f>
        <v>3135427.8709999998</v>
      </c>
      <c r="BS35" s="19">
        <f>SUM(BS33:BS34)</f>
        <v>3359220.9569999999</v>
      </c>
      <c r="BT35" s="39">
        <f>SUM(BT33:BT34)</f>
        <v>3359220.9569999999</v>
      </c>
      <c r="BU35" s="15">
        <f>IF(ISERROR(BT35/BS35*100),,BT35/BS35*100)</f>
        <v>100</v>
      </c>
      <c r="BV35" s="163">
        <f>SUM(BV33:BV34)</f>
        <v>94.5</v>
      </c>
      <c r="BW35" s="19">
        <f>SUM(BW33:BW34)</f>
        <v>27.0685</v>
      </c>
      <c r="BX35" s="39">
        <f>SUM(BX33:BX34)</f>
        <v>18.161000000000001</v>
      </c>
      <c r="BY35" s="15">
        <f>IF(ISERROR(BX35/BW35*100),,BX35/BW35*100)</f>
        <v>67.092746180985287</v>
      </c>
      <c r="BZ35" s="163">
        <f>SUM(BZ33:BZ34)</f>
        <v>4317.7136600000003</v>
      </c>
      <c r="CA35" s="19">
        <f>SUM(CA33:CA34)</f>
        <v>4629.5806600000005</v>
      </c>
      <c r="CB35" s="39">
        <f>SUM(CB33:CB34)</f>
        <v>4629.5806600000005</v>
      </c>
      <c r="CC35" s="15">
        <f>IF(ISERROR(CB35/CA35*100),,CB35/CA35*100)</f>
        <v>100</v>
      </c>
      <c r="CD35" s="163">
        <f>SUM(CD33:CD34)</f>
        <v>15735.906649999999</v>
      </c>
      <c r="CE35" s="19">
        <f>SUM(CE33:CE34)</f>
        <v>16963.660650000002</v>
      </c>
      <c r="CF35" s="39">
        <f>SUM(CF33:CF34)</f>
        <v>16963.660649999998</v>
      </c>
      <c r="CG35" s="15">
        <f>IF(ISERROR(CF35/CE35*100),,CF35/CE35*100)</f>
        <v>99.999999999999972</v>
      </c>
      <c r="CH35" s="163">
        <f>SUM(CH33:CH34)</f>
        <v>12000</v>
      </c>
      <c r="CI35" s="19">
        <f>SUM(CI33:CI34)</f>
        <v>14340.16288</v>
      </c>
      <c r="CJ35" s="39">
        <f>SUM(CJ33:CJ34)</f>
        <v>13275.805510000002</v>
      </c>
      <c r="CK35" s="15">
        <f>IF(ISERROR(CJ35/CI35*100),,CJ35/CI35*100)</f>
        <v>92.577787442816003</v>
      </c>
      <c r="CL35" s="163">
        <f>SUM(CL33:CL34)</f>
        <v>8656.4706200000001</v>
      </c>
      <c r="CM35" s="19">
        <f>SUM(CM33:CM34)</f>
        <v>9313.7257000000009</v>
      </c>
      <c r="CN35" s="39">
        <f>SUM(CN33:CN34)</f>
        <v>9313.7256999999991</v>
      </c>
      <c r="CO35" s="15">
        <f>IF(ISERROR(CN35/CM35*100),,CN35/CM35*100)</f>
        <v>99.999999999999972</v>
      </c>
      <c r="CP35" s="163">
        <f>SUM(CP33:CP34)</f>
        <v>18876.718000000001</v>
      </c>
      <c r="CQ35" s="19">
        <f>SUM(CQ33:CQ34)</f>
        <v>19798.810640000003</v>
      </c>
      <c r="CR35" s="39">
        <f>SUM(CR33:CR34)</f>
        <v>18927.42338</v>
      </c>
      <c r="CS35" s="15">
        <f>IF(ISERROR(CR35/CQ35*100),,CR35/CQ35*100)</f>
        <v>95.598789867510931</v>
      </c>
      <c r="CT35" s="163">
        <f>SUM(CT33:CT34)</f>
        <v>0</v>
      </c>
      <c r="CU35" s="19">
        <f>SUM(CU33:CU34)</f>
        <v>0</v>
      </c>
      <c r="CV35" s="39">
        <f>SUM(CV33:CV34)</f>
        <v>0</v>
      </c>
      <c r="CW35" s="15">
        <f>IF(ISERROR(CV35/CU35*100),,CV35/CU35*100)</f>
        <v>0</v>
      </c>
      <c r="CX35" s="163">
        <f>SUM(CX33:CX34)</f>
        <v>3298.26</v>
      </c>
      <c r="CY35" s="19">
        <f>SUM(CY33:CY34)</f>
        <v>3591.4960000000001</v>
      </c>
      <c r="CZ35" s="39">
        <f>SUM(CZ33:CZ34)</f>
        <v>3585.2676200000005</v>
      </c>
      <c r="DA35" s="15">
        <f>IF(ISERROR(CZ35/CY35*100),,CZ35/CY35*100)</f>
        <v>99.826579787364395</v>
      </c>
      <c r="DB35" s="163">
        <f>SUM(DB33:DB34)</f>
        <v>0</v>
      </c>
      <c r="DC35" s="19">
        <f>SUM(DC33:DC34)</f>
        <v>0</v>
      </c>
      <c r="DD35" s="39">
        <f>SUM(DD33:DD34)</f>
        <v>0</v>
      </c>
      <c r="DE35" s="15">
        <f>IF(ISERROR(DD35/DC35*100),,DD35/DC35*100)</f>
        <v>0</v>
      </c>
      <c r="DF35" s="163">
        <f>SUM(DF33:DF34)</f>
        <v>63.1</v>
      </c>
      <c r="DG35" s="19">
        <f>SUM(DG33:DG34)</f>
        <v>63.1</v>
      </c>
      <c r="DH35" s="39">
        <f>SUM(DH33:DH34)</f>
        <v>62.856000000000002</v>
      </c>
      <c r="DI35" s="15">
        <f>IF(ISERROR(DH35/DG35*100),,DH35/DG35*100)</f>
        <v>99.613312202852612</v>
      </c>
      <c r="DJ35" s="163">
        <f>SUM(DJ33:DJ34)</f>
        <v>0</v>
      </c>
      <c r="DK35" s="19">
        <f>SUM(DK33:DK34)</f>
        <v>0</v>
      </c>
      <c r="DL35" s="39">
        <f>SUM(DL33:DL34)</f>
        <v>0</v>
      </c>
      <c r="DM35" s="15">
        <f>IF(ISERROR(DL35/DK35*100),,DL35/DK35*100)</f>
        <v>0</v>
      </c>
      <c r="DO35" s="35"/>
    </row>
    <row r="36" spans="1:135" s="4" customFormat="1" ht="23.65" customHeight="1" x14ac:dyDescent="0.25">
      <c r="A36" s="20"/>
      <c r="B36" s="12"/>
      <c r="C36" s="12"/>
      <c r="D36" s="285"/>
      <c r="E36" s="286"/>
      <c r="F36" s="287"/>
      <c r="G36" s="286"/>
      <c r="H36" s="16"/>
      <c r="I36" s="40"/>
      <c r="J36" s="22"/>
      <c r="K36" s="19"/>
      <c r="L36" s="41"/>
      <c r="M36" s="19"/>
      <c r="N36" s="22"/>
      <c r="O36" s="19"/>
      <c r="P36" s="41"/>
      <c r="Q36" s="19"/>
      <c r="R36" s="22"/>
      <c r="S36" s="19"/>
      <c r="T36" s="41"/>
      <c r="U36" s="19"/>
      <c r="V36" s="22"/>
      <c r="W36" s="19"/>
      <c r="X36" s="41"/>
      <c r="Y36" s="19"/>
      <c r="Z36" s="22"/>
      <c r="AA36" s="19"/>
      <c r="AB36" s="41"/>
      <c r="AC36" s="19"/>
      <c r="AD36" s="22"/>
      <c r="AE36" s="19"/>
      <c r="AF36" s="41"/>
      <c r="AG36" s="19"/>
      <c r="AH36" s="22"/>
      <c r="AI36" s="19"/>
      <c r="AJ36" s="41"/>
      <c r="AK36" s="19"/>
      <c r="AL36" s="22"/>
      <c r="AM36" s="19"/>
      <c r="AN36" s="41"/>
      <c r="AO36" s="19"/>
      <c r="AP36" s="22"/>
      <c r="AQ36" s="19"/>
      <c r="AR36" s="41"/>
      <c r="AS36" s="19"/>
      <c r="AT36" s="22"/>
      <c r="AU36" s="19"/>
      <c r="AV36" s="41"/>
      <c r="AW36" s="19"/>
      <c r="AX36" s="22"/>
      <c r="AY36" s="19"/>
      <c r="AZ36" s="41"/>
      <c r="BA36" s="19"/>
      <c r="BB36" s="22"/>
      <c r="BC36" s="19"/>
      <c r="BD36" s="41"/>
      <c r="BE36" s="19"/>
      <c r="BF36" s="22"/>
      <c r="BG36" s="19"/>
      <c r="BH36" s="41"/>
      <c r="BI36" s="19"/>
      <c r="BJ36" s="22"/>
      <c r="BK36" s="19"/>
      <c r="BL36" s="41"/>
      <c r="BM36" s="19"/>
      <c r="BN36" s="22"/>
      <c r="BO36" s="19"/>
      <c r="BP36" s="41"/>
      <c r="BQ36" s="19"/>
      <c r="BR36" s="22"/>
      <c r="BS36" s="19"/>
      <c r="BT36" s="41"/>
      <c r="BU36" s="19"/>
      <c r="BV36" s="22"/>
      <c r="BW36" s="19"/>
      <c r="BX36" s="41"/>
      <c r="BY36" s="19"/>
      <c r="BZ36" s="22"/>
      <c r="CA36" s="19"/>
      <c r="CB36" s="41"/>
      <c r="CC36" s="19"/>
      <c r="CD36" s="22"/>
      <c r="CE36" s="19"/>
      <c r="CF36" s="41"/>
      <c r="CG36" s="19"/>
      <c r="CH36" s="22"/>
      <c r="CI36" s="19"/>
      <c r="CJ36" s="41"/>
      <c r="CK36" s="19"/>
      <c r="CL36" s="22"/>
      <c r="CM36" s="19"/>
      <c r="CN36" s="41"/>
      <c r="CO36" s="19"/>
      <c r="CP36" s="22"/>
      <c r="CQ36" s="19"/>
      <c r="CR36" s="41"/>
      <c r="CS36" s="19"/>
      <c r="CT36" s="22"/>
      <c r="CU36" s="19"/>
      <c r="CV36" s="41"/>
      <c r="CW36" s="19"/>
      <c r="CX36" s="22"/>
      <c r="CY36" s="19"/>
      <c r="CZ36" s="41"/>
      <c r="DA36" s="19"/>
      <c r="DB36" s="22"/>
      <c r="DC36" s="19"/>
      <c r="DD36" s="41"/>
      <c r="DE36" s="19"/>
      <c r="DF36" s="22"/>
      <c r="DG36" s="19"/>
      <c r="DH36" s="41"/>
      <c r="DI36" s="19"/>
      <c r="DJ36" s="22"/>
      <c r="DK36" s="19"/>
      <c r="DL36" s="41"/>
      <c r="DM36" s="19"/>
      <c r="DO36" s="35"/>
    </row>
    <row r="37" spans="1:135" s="4" customFormat="1" ht="23.65" customHeight="1" x14ac:dyDescent="0.25">
      <c r="A37" s="21" t="s">
        <v>34</v>
      </c>
      <c r="B37" s="12">
        <f>BZ37+J37+CD37+CL37+AH37+AL37+BN37+AX37+BF37+BB37+Z37+DJ37+CH37+DB37+BJ37+CX37+DF37+BR37+CP37+N37+BV37+R37+V37+AT37+AD37+CT37+AP37</f>
        <v>0</v>
      </c>
      <c r="C37" s="12">
        <f>CA37+K37+CE37+CM37+AI37+AM37+BO37+AY37+BG37+BC37+AA37+DK37+CI37+DC37+BK37+CY37+DG37+BS37+CQ37+O37+BW37+S37+W37+AU37+AE37+CU37+AQ37</f>
        <v>0</v>
      </c>
      <c r="D37" s="285"/>
      <c r="E37" s="286"/>
      <c r="F37" s="287"/>
      <c r="G37" s="286"/>
      <c r="H37" s="12"/>
      <c r="I37" s="45"/>
      <c r="J37" s="22"/>
      <c r="K37" s="22"/>
      <c r="L37" s="41"/>
      <c r="M37" s="22"/>
      <c r="N37" s="22"/>
      <c r="O37" s="22"/>
      <c r="P37" s="41"/>
      <c r="Q37" s="22"/>
      <c r="R37" s="22"/>
      <c r="S37" s="22"/>
      <c r="T37" s="41"/>
      <c r="U37" s="22"/>
      <c r="V37" s="22"/>
      <c r="W37" s="22"/>
      <c r="X37" s="41"/>
      <c r="Y37" s="22"/>
      <c r="Z37" s="22"/>
      <c r="AA37" s="22"/>
      <c r="AB37" s="41"/>
      <c r="AC37" s="22"/>
      <c r="AD37" s="22"/>
      <c r="AE37" s="22"/>
      <c r="AF37" s="41"/>
      <c r="AG37" s="22"/>
      <c r="AH37" s="22"/>
      <c r="AI37" s="22"/>
      <c r="AJ37" s="41"/>
      <c r="AK37" s="22"/>
      <c r="AL37" s="22"/>
      <c r="AM37" s="22"/>
      <c r="AN37" s="41"/>
      <c r="AO37" s="22"/>
      <c r="AP37" s="22"/>
      <c r="AQ37" s="22"/>
      <c r="AR37" s="41"/>
      <c r="AS37" s="22"/>
      <c r="AT37" s="22"/>
      <c r="AU37" s="22"/>
      <c r="AV37" s="41"/>
      <c r="AW37" s="22"/>
      <c r="AX37" s="22"/>
      <c r="AY37" s="22"/>
      <c r="AZ37" s="41"/>
      <c r="BA37" s="22"/>
      <c r="BB37" s="22"/>
      <c r="BC37" s="22"/>
      <c r="BD37" s="41"/>
      <c r="BE37" s="22"/>
      <c r="BF37" s="22"/>
      <c r="BG37" s="22"/>
      <c r="BH37" s="41"/>
      <c r="BI37" s="22"/>
      <c r="BJ37" s="22"/>
      <c r="BK37" s="22"/>
      <c r="BL37" s="41"/>
      <c r="BM37" s="22"/>
      <c r="BN37" s="22"/>
      <c r="BO37" s="22"/>
      <c r="BP37" s="41"/>
      <c r="BQ37" s="22"/>
      <c r="BR37" s="22"/>
      <c r="BS37" s="22"/>
      <c r="BT37" s="41"/>
      <c r="BU37" s="22"/>
      <c r="BV37" s="22"/>
      <c r="BW37" s="22"/>
      <c r="BX37" s="41"/>
      <c r="BY37" s="22"/>
      <c r="BZ37" s="22"/>
      <c r="CA37" s="22"/>
      <c r="CB37" s="41"/>
      <c r="CC37" s="22"/>
      <c r="CD37" s="22"/>
      <c r="CE37" s="22"/>
      <c r="CF37" s="41"/>
      <c r="CG37" s="22"/>
      <c r="CH37" s="22"/>
      <c r="CI37" s="22"/>
      <c r="CJ37" s="41"/>
      <c r="CK37" s="22"/>
      <c r="CL37" s="22"/>
      <c r="CM37" s="22"/>
      <c r="CN37" s="41"/>
      <c r="CO37" s="22"/>
      <c r="CP37" s="22"/>
      <c r="CQ37" s="22"/>
      <c r="CR37" s="41"/>
      <c r="CS37" s="22"/>
      <c r="CT37" s="22"/>
      <c r="CU37" s="22"/>
      <c r="CV37" s="41"/>
      <c r="CW37" s="22"/>
      <c r="CX37" s="22"/>
      <c r="CY37" s="22"/>
      <c r="CZ37" s="41"/>
      <c r="DA37" s="22"/>
      <c r="DB37" s="22"/>
      <c r="DC37" s="22"/>
      <c r="DD37" s="41"/>
      <c r="DE37" s="22"/>
      <c r="DF37" s="22"/>
      <c r="DG37" s="22"/>
      <c r="DH37" s="41"/>
      <c r="DI37" s="22"/>
      <c r="DJ37" s="22"/>
      <c r="DK37" s="22"/>
      <c r="DL37" s="41"/>
      <c r="DM37" s="22"/>
      <c r="DO37" s="35"/>
    </row>
    <row r="38" spans="1:135" s="4" customFormat="1" ht="23.65" customHeight="1" thickBot="1" x14ac:dyDescent="0.3">
      <c r="A38" s="18"/>
      <c r="B38" s="43"/>
      <c r="C38" s="43"/>
      <c r="D38" s="288"/>
      <c r="E38" s="289"/>
      <c r="F38" s="290"/>
      <c r="G38" s="289"/>
      <c r="H38" s="42"/>
      <c r="I38" s="43"/>
      <c r="J38" s="22"/>
      <c r="K38" s="23"/>
      <c r="L38" s="41"/>
      <c r="M38" s="23"/>
      <c r="N38" s="22"/>
      <c r="O38" s="23"/>
      <c r="P38" s="41"/>
      <c r="Q38" s="23"/>
      <c r="R38" s="22"/>
      <c r="S38" s="23"/>
      <c r="T38" s="41"/>
      <c r="U38" s="23"/>
      <c r="V38" s="22"/>
      <c r="W38" s="23"/>
      <c r="X38" s="41"/>
      <c r="Y38" s="23"/>
      <c r="Z38" s="22"/>
      <c r="AA38" s="23"/>
      <c r="AB38" s="41"/>
      <c r="AC38" s="23"/>
      <c r="AD38" s="22"/>
      <c r="AE38" s="23"/>
      <c r="AF38" s="41"/>
      <c r="AG38" s="23"/>
      <c r="AH38" s="22"/>
      <c r="AI38" s="23"/>
      <c r="AJ38" s="41"/>
      <c r="AK38" s="23"/>
      <c r="AL38" s="22"/>
      <c r="AM38" s="23"/>
      <c r="AN38" s="41"/>
      <c r="AO38" s="23"/>
      <c r="AP38" s="22"/>
      <c r="AQ38" s="23"/>
      <c r="AR38" s="41"/>
      <c r="AS38" s="23"/>
      <c r="AT38" s="22"/>
      <c r="AU38" s="23"/>
      <c r="AV38" s="41"/>
      <c r="AW38" s="23"/>
      <c r="AX38" s="22"/>
      <c r="AY38" s="23"/>
      <c r="AZ38" s="41"/>
      <c r="BA38" s="23"/>
      <c r="BB38" s="22"/>
      <c r="BC38" s="23"/>
      <c r="BD38" s="41"/>
      <c r="BE38" s="23"/>
      <c r="BF38" s="22"/>
      <c r="BG38" s="23"/>
      <c r="BH38" s="41"/>
      <c r="BI38" s="23"/>
      <c r="BJ38" s="22"/>
      <c r="BK38" s="23"/>
      <c r="BL38" s="41"/>
      <c r="BM38" s="23"/>
      <c r="BN38" s="22"/>
      <c r="BO38" s="23"/>
      <c r="BP38" s="41"/>
      <c r="BQ38" s="23"/>
      <c r="BR38" s="22"/>
      <c r="BS38" s="23"/>
      <c r="BT38" s="41"/>
      <c r="BU38" s="23"/>
      <c r="BV38" s="22"/>
      <c r="BW38" s="23"/>
      <c r="BX38" s="41"/>
      <c r="BY38" s="23"/>
      <c r="BZ38" s="22"/>
      <c r="CA38" s="23"/>
      <c r="CB38" s="41"/>
      <c r="CC38" s="23"/>
      <c r="CD38" s="22"/>
      <c r="CE38" s="23"/>
      <c r="CF38" s="41"/>
      <c r="CG38" s="23"/>
      <c r="CH38" s="22"/>
      <c r="CI38" s="23"/>
      <c r="CJ38" s="41"/>
      <c r="CK38" s="23"/>
      <c r="CL38" s="22"/>
      <c r="CM38" s="23"/>
      <c r="CN38" s="41"/>
      <c r="CO38" s="23"/>
      <c r="CP38" s="22"/>
      <c r="CQ38" s="23"/>
      <c r="CR38" s="41"/>
      <c r="CS38" s="23"/>
      <c r="CT38" s="22"/>
      <c r="CU38" s="23"/>
      <c r="CV38" s="41"/>
      <c r="CW38" s="23"/>
      <c r="CX38" s="22"/>
      <c r="CY38" s="23"/>
      <c r="CZ38" s="41"/>
      <c r="DA38" s="23"/>
      <c r="DB38" s="22"/>
      <c r="DC38" s="23"/>
      <c r="DD38" s="41"/>
      <c r="DE38" s="23"/>
      <c r="DF38" s="22"/>
      <c r="DG38" s="23"/>
      <c r="DH38" s="41"/>
      <c r="DI38" s="23"/>
      <c r="DJ38" s="22"/>
      <c r="DK38" s="23"/>
      <c r="DL38" s="41"/>
      <c r="DM38" s="23"/>
      <c r="DO38" s="35"/>
    </row>
    <row r="39" spans="1:135" s="4" customFormat="1" ht="23.65" customHeight="1" thickBot="1" x14ac:dyDescent="0.3">
      <c r="A39" s="24" t="s">
        <v>35</v>
      </c>
      <c r="B39" s="163">
        <f t="shared" ref="B39:C39" si="66">B31+B35+B37</f>
        <v>16236931.6263</v>
      </c>
      <c r="C39" s="163">
        <f t="shared" si="66"/>
        <v>17073524.484140001</v>
      </c>
      <c r="D39" s="291">
        <f t="shared" ref="D39:G39" si="67">D31+D35</f>
        <v>17073524.484140001</v>
      </c>
      <c r="E39" s="292">
        <f t="shared" si="67"/>
        <v>0</v>
      </c>
      <c r="F39" s="293">
        <f t="shared" si="67"/>
        <v>16937252.777149998</v>
      </c>
      <c r="G39" s="292">
        <f t="shared" si="67"/>
        <v>0</v>
      </c>
      <c r="H39" s="163">
        <f t="shared" ref="H39" si="68">H31+H35+H37</f>
        <v>16937252.777149998</v>
      </c>
      <c r="I39" s="15">
        <f t="shared" si="4"/>
        <v>99.201853682193203</v>
      </c>
      <c r="J39" s="163">
        <f t="shared" ref="J39" si="69">J31+J35+J37</f>
        <v>0</v>
      </c>
      <c r="K39" s="46">
        <f>K31+K35</f>
        <v>3181.2</v>
      </c>
      <c r="L39" s="39">
        <f>L31+L35</f>
        <v>3181.2</v>
      </c>
      <c r="M39" s="15">
        <f>IF(ISERROR(L39/K39*100),,L39/K39*100)</f>
        <v>100</v>
      </c>
      <c r="N39" s="163">
        <f t="shared" ref="N39" si="70">N31+N35+N37</f>
        <v>1553</v>
      </c>
      <c r="O39" s="46">
        <f>O31+O35</f>
        <v>1553</v>
      </c>
      <c r="P39" s="39">
        <f>P31+P35</f>
        <v>1553</v>
      </c>
      <c r="Q39" s="15">
        <f>IF(ISERROR(P39/O39*100),,P39/O39*100)</f>
        <v>100</v>
      </c>
      <c r="R39" s="163">
        <f t="shared" ref="R39" si="71">R31+R35+R37</f>
        <v>7674.6</v>
      </c>
      <c r="S39" s="46">
        <f>S31+S35</f>
        <v>7674.6</v>
      </c>
      <c r="T39" s="39">
        <f>T31+T35</f>
        <v>7674.6</v>
      </c>
      <c r="U39" s="15">
        <f>IF(ISERROR(T39/S39*100),,T39/S39*100)</f>
        <v>100</v>
      </c>
      <c r="V39" s="163">
        <f t="shared" ref="V39" si="72">V31+V35+V37</f>
        <v>572.60115999999994</v>
      </c>
      <c r="W39" s="46">
        <f>W31+W35</f>
        <v>572.60115999999994</v>
      </c>
      <c r="X39" s="39">
        <f>X31+X35</f>
        <v>457.47829999999999</v>
      </c>
      <c r="Y39" s="15">
        <f>IF(ISERROR(X39/W39*100),,X39/W39*100)</f>
        <v>79.894756063714581</v>
      </c>
      <c r="Z39" s="163">
        <f t="shared" ref="Z39" si="73">Z31+Z35+Z37</f>
        <v>22338.624</v>
      </c>
      <c r="AA39" s="46">
        <f>AA31+AA35</f>
        <v>20500.224149999998</v>
      </c>
      <c r="AB39" s="39">
        <f>AB31+AB35</f>
        <v>20406.70649</v>
      </c>
      <c r="AC39" s="15">
        <f>IF(ISERROR(AB39/AA39*100),,AB39/AA39*100)</f>
        <v>99.543821280607816</v>
      </c>
      <c r="AD39" s="163">
        <f t="shared" ref="AD39" si="74">AD31+AD35+AD37</f>
        <v>6253.63</v>
      </c>
      <c r="AE39" s="46">
        <f>AE31+AE35</f>
        <v>5925.9092799999989</v>
      </c>
      <c r="AF39" s="39">
        <f>AF31+AF35</f>
        <v>5457.6059600000008</v>
      </c>
      <c r="AG39" s="15">
        <f>IF(ISERROR(AF39/AE39*100),,AF39/AE39*100)</f>
        <v>92.097359276482237</v>
      </c>
      <c r="AH39" s="163">
        <f t="shared" ref="AH39" si="75">AH31+AH35+AH37</f>
        <v>28122.559999999998</v>
      </c>
      <c r="AI39" s="46">
        <f>AI31+AI35</f>
        <v>31095.236999999994</v>
      </c>
      <c r="AJ39" s="39">
        <f>AJ31+AJ35</f>
        <v>31087.612670000002</v>
      </c>
      <c r="AK39" s="15">
        <f>IF(ISERROR(AJ39/AI39*100),,AJ39/AI39*100)</f>
        <v>99.975480714297206</v>
      </c>
      <c r="AL39" s="163">
        <f t="shared" ref="AL39" si="76">AL31+AL35+AL37</f>
        <v>348064.29999999993</v>
      </c>
      <c r="AM39" s="46">
        <f>AM31+AM35</f>
        <v>336828.68599999999</v>
      </c>
      <c r="AN39" s="39">
        <f>AN31+AN35</f>
        <v>312164.93175999995</v>
      </c>
      <c r="AO39" s="15">
        <f>IF(ISERROR(AN39/AM39*100),,AN39/AM39*100)</f>
        <v>92.677656249266121</v>
      </c>
      <c r="AP39" s="163">
        <f t="shared" ref="AP39" si="77">AP31+AP35+AP37</f>
        <v>8175.2999999999993</v>
      </c>
      <c r="AQ39" s="46">
        <f>AQ31+AQ35</f>
        <v>14528.505000000001</v>
      </c>
      <c r="AR39" s="39">
        <f>AR31+AR35</f>
        <v>13038.666939999999</v>
      </c>
      <c r="AS39" s="15">
        <f>IF(ISERROR(AR39/AQ39*100),,AR39/AQ39*100)</f>
        <v>89.74541386054517</v>
      </c>
      <c r="AT39" s="163">
        <f t="shared" ref="AT39" si="78">AT31+AT35+AT37</f>
        <v>571370.13514000003</v>
      </c>
      <c r="AU39" s="46">
        <f>AU31+AU35</f>
        <v>571370.13514000003</v>
      </c>
      <c r="AV39" s="39">
        <f>AV31+AV35</f>
        <v>540704.94405000005</v>
      </c>
      <c r="AW39" s="15">
        <f>IF(ISERROR(AV39/AU39*100),,AV39/AU39*100)</f>
        <v>94.633042715386892</v>
      </c>
      <c r="AX39" s="163">
        <f t="shared" ref="AX39" si="79">AX31+AX35+AX37</f>
        <v>411185.37199999997</v>
      </c>
      <c r="AY39" s="46">
        <f>AY31+AY35</f>
        <v>391640.65700000001</v>
      </c>
      <c r="AZ39" s="39">
        <f>AZ31+AZ35</f>
        <v>385158.39607000002</v>
      </c>
      <c r="BA39" s="15">
        <f>IF(ISERROR(AZ39/AY39*100),,AZ39/AY39*100)</f>
        <v>98.344844741183252</v>
      </c>
      <c r="BB39" s="163">
        <f t="shared" ref="BB39" si="80">BB31+BB35+BB37</f>
        <v>102795.26000000001</v>
      </c>
      <c r="BC39" s="46">
        <f>BC31+BC35</f>
        <v>110469.9</v>
      </c>
      <c r="BD39" s="39">
        <f>BD31+BD35</f>
        <v>109801.2806</v>
      </c>
      <c r="BE39" s="15">
        <f>IF(ISERROR(BD39/BC39*100),,BD39/BC39*100)</f>
        <v>99.39474970104979</v>
      </c>
      <c r="BF39" s="163">
        <f t="shared" ref="BF39" si="81">BF31+BF35+BF37</f>
        <v>2100</v>
      </c>
      <c r="BG39" s="46">
        <f>BG31+BG35</f>
        <v>1800</v>
      </c>
      <c r="BH39" s="39">
        <f>BH31+BH35</f>
        <v>1450</v>
      </c>
      <c r="BI39" s="15">
        <f>IF(ISERROR(BH39/BG39*100),,BH39/BG39*100)</f>
        <v>80.555555555555557</v>
      </c>
      <c r="BJ39" s="163">
        <f t="shared" ref="BJ39" si="82">BJ31+BJ35+BJ37</f>
        <v>9542172.2129999995</v>
      </c>
      <c r="BK39" s="46">
        <f>BK31+BK35</f>
        <v>10023799.447999999</v>
      </c>
      <c r="BL39" s="39">
        <f>BL31+BL35</f>
        <v>9985614.1074499991</v>
      </c>
      <c r="BM39" s="15">
        <f>IF(ISERROR(BL39/BK39*100),,BL39/BK39*100)</f>
        <v>99.619053226791976</v>
      </c>
      <c r="BN39" s="163">
        <f t="shared" ref="BN39" si="83">BN31+BN35+BN37</f>
        <v>47092.264999999999</v>
      </c>
      <c r="BO39" s="46">
        <f>BO31+BO35</f>
        <v>54818.408000000003</v>
      </c>
      <c r="BP39" s="39">
        <f>BP31+BP35</f>
        <v>53525.62</v>
      </c>
      <c r="BQ39" s="15">
        <f>IF(ISERROR(BP39/BO39*100),,BP39/BO39*100)</f>
        <v>97.641689995813081</v>
      </c>
      <c r="BR39" s="163">
        <f t="shared" ref="BR39" si="84">BR31+BR35+BR37</f>
        <v>4828771.0169999991</v>
      </c>
      <c r="BS39" s="46">
        <f>BS31+BS35</f>
        <v>5148315.0672499994</v>
      </c>
      <c r="BT39" s="39">
        <f>BT31+BT35</f>
        <v>5132693.9308200004</v>
      </c>
      <c r="BU39" s="15">
        <f>IF(ISERROR(BT39/BS39*100),,BT39/BS39*100)</f>
        <v>99.696577691420444</v>
      </c>
      <c r="BV39" s="163">
        <f t="shared" ref="BV39" si="85">BV31+BV35+BV37</f>
        <v>203.5</v>
      </c>
      <c r="BW39" s="46">
        <f>BW31+BW35</f>
        <v>114.46850000000001</v>
      </c>
      <c r="BX39" s="39">
        <f>BX31+BX35</f>
        <v>83.960999999999999</v>
      </c>
      <c r="BY39" s="15">
        <f>IF(ISERROR(BX39/BW39*100),,BX39/BW39*100)</f>
        <v>73.348563141825039</v>
      </c>
      <c r="BZ39" s="163">
        <f t="shared" ref="BZ39" si="86">BZ31+BZ35+BZ37</f>
        <v>50497.709999999985</v>
      </c>
      <c r="CA39" s="46">
        <f>CA31+CA35</f>
        <v>54938.800310000013</v>
      </c>
      <c r="CB39" s="39">
        <f>CB31+CB35</f>
        <v>54152.918899999997</v>
      </c>
      <c r="CC39" s="15">
        <f>IF(ISERROR(CB39/CA39*100),,CB39/CA39*100)</f>
        <v>98.56953299750711</v>
      </c>
      <c r="CD39" s="163">
        <f t="shared" ref="CD39" si="87">CD31+CD35+CD37</f>
        <v>89702.45</v>
      </c>
      <c r="CE39" s="46">
        <f>CE31+CE35</f>
        <v>105778.37742999999</v>
      </c>
      <c r="CF39" s="39">
        <f>CF31+CF35</f>
        <v>105630.42508999998</v>
      </c>
      <c r="CG39" s="15">
        <f>IF(ISERROR(CF39/CE39*100),,CF39/CE39*100)</f>
        <v>99.860129883257159</v>
      </c>
      <c r="CH39" s="163">
        <f t="shared" ref="CH39" si="88">CH31+CH35+CH37</f>
        <v>12000</v>
      </c>
      <c r="CI39" s="46">
        <f>CI31+CI35</f>
        <v>14340.16288</v>
      </c>
      <c r="CJ39" s="39">
        <f>CJ31+CJ35</f>
        <v>13275.805510000002</v>
      </c>
      <c r="CK39" s="15">
        <f>IF(ISERROR(CJ39/CI39*100),,CJ39/CI39*100)</f>
        <v>92.577787442816003</v>
      </c>
      <c r="CL39" s="163">
        <f t="shared" ref="CL39" si="89">CL31+CL35+CL37</f>
        <v>23893.270000000004</v>
      </c>
      <c r="CM39" s="46">
        <f>CM31+CM35</f>
        <v>25273.899999999998</v>
      </c>
      <c r="CN39" s="39">
        <f>CN31+CN35</f>
        <v>24578.755929999999</v>
      </c>
      <c r="CO39" s="15">
        <f>IF(ISERROR(CN39/CM39*100),,CN39/CM39*100)</f>
        <v>97.24955756729274</v>
      </c>
      <c r="CP39" s="163">
        <f t="shared" ref="CP39" si="90">CP31+CP35+CP37</f>
        <v>39474.525999999998</v>
      </c>
      <c r="CQ39" s="46">
        <f>CQ31+CQ35</f>
        <v>54968.697620000006</v>
      </c>
      <c r="CR39" s="39">
        <f>CR31+CR35</f>
        <v>52715.295860000006</v>
      </c>
      <c r="CS39" s="15">
        <f>IF(ISERROR(CR39/CQ39*100),,CR39/CQ39*100)</f>
        <v>95.900572766744773</v>
      </c>
      <c r="CT39" s="163">
        <f t="shared" ref="CT39" si="91">CT31+CT35+CT37</f>
        <v>15783.083000000001</v>
      </c>
      <c r="CU39" s="46">
        <f>CU31+CU35</f>
        <v>14262.425379999999</v>
      </c>
      <c r="CV39" s="39">
        <f>CV31+CV35</f>
        <v>12256.917959999999</v>
      </c>
      <c r="CW39" s="15">
        <f>IF(ISERROR(CV39/CU39*100),,CV39/CU39*100)</f>
        <v>85.938524713950159</v>
      </c>
      <c r="CX39" s="163">
        <f t="shared" ref="CX39" si="92">CX31+CX35+CX37</f>
        <v>17009.700000000004</v>
      </c>
      <c r="CY39" s="46">
        <f>CY31+CY35</f>
        <v>18710.189999999999</v>
      </c>
      <c r="CZ39" s="39">
        <f>CZ31+CZ35</f>
        <v>18363.914929999999</v>
      </c>
      <c r="DA39" s="15">
        <f>IF(ISERROR(CZ39/CY39*100),,CZ39/CY39*100)</f>
        <v>98.149270157064151</v>
      </c>
      <c r="DB39" s="163">
        <f t="shared" ref="DB39" si="93">DB31+DB35+DB37</f>
        <v>46452.799999999996</v>
      </c>
      <c r="DC39" s="46">
        <f>DC31+DC35</f>
        <v>46507.3</v>
      </c>
      <c r="DD39" s="39">
        <f>DD31+DD35</f>
        <v>38465.526340000004</v>
      </c>
      <c r="DE39" s="15">
        <f>IF(ISERROR(DD39/DC39*100),,DD39/DC39*100)</f>
        <v>82.708577664151647</v>
      </c>
      <c r="DF39" s="163">
        <f t="shared" ref="DF39" si="94">DF31+DF35+DF37</f>
        <v>63.1</v>
      </c>
      <c r="DG39" s="46">
        <f>DG31+DG35</f>
        <v>63.1</v>
      </c>
      <c r="DH39" s="39">
        <f>DH31+DH35</f>
        <v>62.856000000000002</v>
      </c>
      <c r="DI39" s="15">
        <f>IF(ISERROR(DH39/DG39*100),,DH39/DG39*100)</f>
        <v>99.613312202852612</v>
      </c>
      <c r="DJ39" s="163">
        <f t="shared" ref="DJ39" si="95">DJ31+DJ35+DJ37</f>
        <v>13610.609999999997</v>
      </c>
      <c r="DK39" s="46">
        <f>DK31+DK35</f>
        <v>14493.484040000001</v>
      </c>
      <c r="DL39" s="39">
        <f>DL31+DL35</f>
        <v>13696.318519999997</v>
      </c>
      <c r="DM39" s="15">
        <f>IF(ISERROR(DL39/DK39*100),,DL39/DK39*100)</f>
        <v>94.49983511349005</v>
      </c>
      <c r="DO39" s="35"/>
    </row>
    <row r="40" spans="1:135" ht="16.5" x14ac:dyDescent="0.25">
      <c r="B40" s="61">
        <f>B39-'[3]Финансовая  помощь  (план)'!$B$45</f>
        <v>0</v>
      </c>
      <c r="C40" s="61">
        <f>C39-'[1]Исполнение  по  субвенции'!B44</f>
        <v>0</v>
      </c>
      <c r="D40" s="61">
        <f>D39-'[1]Исполнение  по  субвенции'!C44</f>
        <v>0</v>
      </c>
      <c r="E40" s="61">
        <f>E39-'[1]Исполнение  по  субвенции'!D44</f>
        <v>0</v>
      </c>
      <c r="F40" s="61">
        <f>F39-'[1]Исполнение  по  субвенции'!E44</f>
        <v>0</v>
      </c>
      <c r="G40" s="61">
        <f>G39-'[1]Исполнение  по  субвенции'!F44</f>
        <v>0</v>
      </c>
      <c r="H40" s="61">
        <f>H39-'[1]Исполнение  по  субвенции'!G44</f>
        <v>0</v>
      </c>
      <c r="I40" s="9"/>
      <c r="J40" s="9"/>
    </row>
    <row r="41" spans="1:135" s="3" customFormat="1" ht="15" x14ac:dyDescent="0.25">
      <c r="O41" s="44"/>
      <c r="P41" s="44"/>
      <c r="Q41" s="44"/>
      <c r="R41" s="44"/>
      <c r="S41" s="44"/>
      <c r="T41" s="44"/>
      <c r="U41" s="44"/>
      <c r="V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G41" s="44"/>
      <c r="BH41" s="44"/>
      <c r="BI41" s="44"/>
      <c r="BJ41" s="44"/>
      <c r="CA41" s="44"/>
      <c r="CB41" s="44"/>
      <c r="CC41" s="44"/>
      <c r="CD41" s="44"/>
      <c r="CI41" s="1"/>
      <c r="CJ41" s="1"/>
      <c r="CK41" s="1"/>
      <c r="CL41" s="1"/>
      <c r="CM41" s="44"/>
      <c r="CN41" s="44"/>
      <c r="CO41" s="44"/>
      <c r="CP41" s="44"/>
      <c r="CQ41" s="1"/>
      <c r="CR41" s="1"/>
      <c r="CS41" s="1"/>
      <c r="CT41" s="1"/>
      <c r="CU41" s="1"/>
      <c r="CV41" s="1"/>
      <c r="CW41" s="1"/>
      <c r="CX41" s="1"/>
      <c r="DC41" s="44"/>
      <c r="DD41" s="44"/>
      <c r="DE41" s="44"/>
      <c r="DF41" s="44"/>
      <c r="DG41" s="44"/>
      <c r="DH41" s="44"/>
      <c r="DI41" s="44"/>
      <c r="DJ41" s="44"/>
      <c r="DK41" s="44"/>
      <c r="DL41" s="44"/>
      <c r="DM41" s="44"/>
      <c r="DZ41" s="1"/>
      <c r="EA41" s="1"/>
      <c r="EB41" s="1"/>
      <c r="EC41" s="1"/>
      <c r="ED41" s="1"/>
      <c r="EE41" s="1"/>
    </row>
    <row r="42" spans="1:135" x14ac:dyDescent="0.2">
      <c r="C42" s="298"/>
    </row>
  </sheetData>
  <mergeCells count="84">
    <mergeCell ref="DB12:DE12"/>
    <mergeCell ref="DF12:DI12"/>
    <mergeCell ref="DJ12:DM12"/>
    <mergeCell ref="CH12:CK12"/>
    <mergeCell ref="CL12:CO12"/>
    <mergeCell ref="CP12:CS12"/>
    <mergeCell ref="CT12:CW12"/>
    <mergeCell ref="CX12:DA12"/>
    <mergeCell ref="BN12:BQ12"/>
    <mergeCell ref="BR12:BU12"/>
    <mergeCell ref="BV12:BY12"/>
    <mergeCell ref="BZ12:CC12"/>
    <mergeCell ref="CD12:CG12"/>
    <mergeCell ref="AT12:AW12"/>
    <mergeCell ref="AX12:BA12"/>
    <mergeCell ref="BB12:BE12"/>
    <mergeCell ref="BF12:BI12"/>
    <mergeCell ref="BJ12:BM12"/>
    <mergeCell ref="Z12:AC12"/>
    <mergeCell ref="AD12:AG12"/>
    <mergeCell ref="AH12:AK12"/>
    <mergeCell ref="AL12:AO12"/>
    <mergeCell ref="AP12:AS12"/>
    <mergeCell ref="B12:I12"/>
    <mergeCell ref="J12:M12"/>
    <mergeCell ref="N12:Q12"/>
    <mergeCell ref="R12:U12"/>
    <mergeCell ref="V12:Y12"/>
    <mergeCell ref="CT9:CW10"/>
    <mergeCell ref="CX9:DA10"/>
    <mergeCell ref="DB9:DE10"/>
    <mergeCell ref="DF9:DI10"/>
    <mergeCell ref="DJ9:DM10"/>
    <mergeCell ref="CX7:DA7"/>
    <mergeCell ref="DB7:DI7"/>
    <mergeCell ref="J8:Q8"/>
    <mergeCell ref="R8:AC8"/>
    <mergeCell ref="AH8:AO8"/>
    <mergeCell ref="BF8:BI8"/>
    <mergeCell ref="BZ8:CG8"/>
    <mergeCell ref="CP8:CW8"/>
    <mergeCell ref="CX8:DA8"/>
    <mergeCell ref="DB8:DI8"/>
    <mergeCell ref="BZ7:CG7"/>
    <mergeCell ref="CH8:CK8"/>
    <mergeCell ref="CL8:CO8"/>
    <mergeCell ref="CH7:CK7"/>
    <mergeCell ref="CL7:CO7"/>
    <mergeCell ref="CP7:CW7"/>
    <mergeCell ref="A6:A11"/>
    <mergeCell ref="B6:I10"/>
    <mergeCell ref="J6:Q6"/>
    <mergeCell ref="R6:AC6"/>
    <mergeCell ref="J7:Q7"/>
    <mergeCell ref="R7:AO7"/>
    <mergeCell ref="J9:Q9"/>
    <mergeCell ref="V9:Y10"/>
    <mergeCell ref="Z9:AC9"/>
    <mergeCell ref="J10:M10"/>
    <mergeCell ref="N10:Q10"/>
    <mergeCell ref="R10:U10"/>
    <mergeCell ref="Z10:AC10"/>
    <mergeCell ref="AL10:AO10"/>
    <mergeCell ref="CP9:CS10"/>
    <mergeCell ref="AD10:AG10"/>
    <mergeCell ref="AH9:AK10"/>
    <mergeCell ref="AL9:AO9"/>
    <mergeCell ref="BR9:BU10"/>
    <mergeCell ref="BV9:BY10"/>
    <mergeCell ref="AX9:BA9"/>
    <mergeCell ref="BB9:BI9"/>
    <mergeCell ref="BJ9:BM10"/>
    <mergeCell ref="BN9:BQ10"/>
    <mergeCell ref="BZ9:CC10"/>
    <mergeCell ref="AP10:AS10"/>
    <mergeCell ref="AT10:AW10"/>
    <mergeCell ref="AX10:BA10"/>
    <mergeCell ref="BB10:BE10"/>
    <mergeCell ref="BF10:BI10"/>
    <mergeCell ref="BJ8:BM8"/>
    <mergeCell ref="BJ7:BM7"/>
    <mergeCell ref="CD9:CG10"/>
    <mergeCell ref="CH9:CK10"/>
    <mergeCell ref="CL9:CO10"/>
  </mergeCells>
  <pageMargins left="0.78740157480314965" right="0.39370078740157483" top="0.59055118110236227" bottom="0.59055118110236227" header="0.51181102362204722" footer="0.51181102362204722"/>
  <pageSetup paperSize="8" scale="55" fitToWidth="15" orientation="landscape" r:id="rId1"/>
  <headerFooter alignWithMargins="0"/>
  <colBreaks count="9" manualBreakCount="9">
    <brk id="17" max="39" man="1"/>
    <brk id="29" max="39" man="1"/>
    <brk id="41" max="39" man="1"/>
    <brk id="53" max="39" man="1"/>
    <brk id="65" max="39" man="1"/>
    <brk id="77" max="39" man="1"/>
    <brk id="89" max="39" man="1"/>
    <brk id="101" max="39" man="1"/>
    <brk id="113" max="4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B40"/>
  <sheetViews>
    <sheetView topLeftCell="A2" zoomScale="82" zoomScaleNormal="82" zoomScaleSheetLayoutView="50" workbookViewId="0">
      <selection activeCell="B9" sqref="B9"/>
    </sheetView>
  </sheetViews>
  <sheetFormatPr defaultColWidth="8.7109375" defaultRowHeight="12.75" x14ac:dyDescent="0.2"/>
  <cols>
    <col min="1" max="1" width="31.28515625" style="55" customWidth="1"/>
    <col min="2" max="2" width="26.140625" style="55" customWidth="1"/>
    <col min="3" max="3" width="25.5703125" style="55" customWidth="1"/>
    <col min="4" max="7" width="19.7109375" style="55" hidden="1" customWidth="1"/>
    <col min="8" max="10" width="19.7109375" style="55" customWidth="1"/>
    <col min="11" max="11" width="17.42578125" style="55" customWidth="1"/>
    <col min="12" max="12" width="17.28515625" style="55" customWidth="1"/>
    <col min="13" max="13" width="15.5703125" style="55" customWidth="1"/>
    <col min="14" max="14" width="21.28515625" style="55" customWidth="1"/>
    <col min="15" max="17" width="17.7109375" style="55" customWidth="1"/>
    <col min="18" max="18" width="22.42578125" style="55" customWidth="1"/>
    <col min="19" max="21" width="17.7109375" style="55" customWidth="1"/>
    <col min="22" max="23" width="21.5703125" style="55" customWidth="1"/>
    <col min="24" max="24" width="19.5703125" style="55" customWidth="1"/>
    <col min="25" max="25" width="17.7109375" style="55" customWidth="1"/>
    <col min="26" max="26" width="20.7109375" style="55" customWidth="1"/>
    <col min="27" max="29" width="17.7109375" style="55" customWidth="1"/>
    <col min="30" max="30" width="18.7109375" style="55" customWidth="1"/>
    <col min="31" max="33" width="17.7109375" style="55" customWidth="1"/>
    <col min="34" max="34" width="22.7109375" style="55" customWidth="1"/>
    <col min="35" max="37" width="17.42578125" style="55" customWidth="1"/>
    <col min="38" max="38" width="19.28515625" style="55" customWidth="1"/>
    <col min="39" max="41" width="17.42578125" style="55" customWidth="1"/>
    <col min="42" max="42" width="20.7109375" style="55" customWidth="1"/>
    <col min="43" max="45" width="17.5703125" style="55" customWidth="1"/>
    <col min="46" max="46" width="20.28515625" style="55" customWidth="1"/>
    <col min="47" max="49" width="17.5703125" style="55" customWidth="1"/>
    <col min="50" max="50" width="20.42578125" style="55" customWidth="1"/>
    <col min="51" max="53" width="17.5703125" style="55" customWidth="1"/>
    <col min="54" max="54" width="21.7109375" style="55" customWidth="1"/>
    <col min="55" max="57" width="17.5703125" style="55" customWidth="1"/>
    <col min="58" max="58" width="21.5703125" style="55" customWidth="1"/>
    <col min="59" max="61" width="17.5703125" style="55" customWidth="1"/>
    <col min="62" max="62" width="21" style="55" customWidth="1"/>
    <col min="63" max="65" width="17.42578125" style="55" customWidth="1"/>
    <col min="66" max="66" width="21.42578125" style="55" customWidth="1"/>
    <col min="67" max="69" width="17.42578125" style="55" customWidth="1"/>
    <col min="70" max="70" width="21.28515625" style="55" customWidth="1"/>
    <col min="71" max="73" width="17.42578125" style="55" customWidth="1"/>
    <col min="74" max="74" width="20.42578125" style="55" customWidth="1"/>
    <col min="75" max="77" width="17.42578125" style="55" customWidth="1"/>
    <col min="78" max="16384" width="8.7109375" style="55"/>
  </cols>
  <sheetData>
    <row r="1" spans="1:77" ht="15" x14ac:dyDescent="0.2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row>
    <row r="2" spans="1:77" ht="16.5" customHeight="1" x14ac:dyDescent="0.25">
      <c r="D2" s="56"/>
      <c r="E2" s="56"/>
      <c r="F2" s="56"/>
      <c r="G2" s="56"/>
      <c r="H2" s="56" t="s">
        <v>345</v>
      </c>
      <c r="I2" s="56"/>
      <c r="J2" s="56"/>
      <c r="K2" s="56"/>
      <c r="O2" s="56"/>
      <c r="P2" s="56"/>
      <c r="Q2" s="56"/>
      <c r="R2" s="56"/>
      <c r="S2" s="56"/>
      <c r="T2" s="56"/>
      <c r="U2" s="56"/>
      <c r="V2" s="56"/>
      <c r="X2" s="56"/>
      <c r="Y2" s="56"/>
      <c r="Z2" s="56"/>
      <c r="AA2" s="56"/>
      <c r="AB2" s="56"/>
      <c r="AC2" s="56"/>
      <c r="AD2" s="56"/>
      <c r="AE2" s="56"/>
      <c r="AF2" s="56"/>
      <c r="AG2" s="56"/>
      <c r="AH2" s="56"/>
      <c r="AI2" s="69"/>
      <c r="AJ2" s="69"/>
      <c r="AK2" s="69"/>
      <c r="AL2" s="69"/>
      <c r="AM2" s="69"/>
      <c r="AN2" s="69"/>
      <c r="AO2" s="69"/>
      <c r="AP2" s="69"/>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row>
    <row r="3" spans="1:77" ht="16.5" customHeight="1" x14ac:dyDescent="0.25">
      <c r="D3" s="56"/>
      <c r="E3" s="56"/>
      <c r="F3" s="56"/>
      <c r="G3" s="56"/>
      <c r="H3" s="56"/>
      <c r="I3" s="56" t="str">
        <f>'[1]Исполнение  по  субвенции'!N3</f>
        <v>ПО  СОСТОЯНИЮ  НА  1  ЯНВАРЯ  2025  ГОДА</v>
      </c>
      <c r="J3" s="56"/>
      <c r="K3" s="56"/>
      <c r="P3" s="56"/>
      <c r="Q3" s="56"/>
      <c r="R3" s="56"/>
      <c r="S3" s="56"/>
      <c r="T3" s="56"/>
      <c r="U3" s="56"/>
      <c r="V3" s="56"/>
      <c r="X3" s="56"/>
      <c r="Y3" s="56"/>
      <c r="Z3" s="56"/>
      <c r="AA3" s="56"/>
      <c r="AB3" s="56"/>
      <c r="AC3" s="56"/>
      <c r="AD3" s="56"/>
      <c r="AE3" s="56"/>
      <c r="AF3" s="56"/>
      <c r="AG3" s="56"/>
      <c r="AH3" s="56"/>
      <c r="AI3" s="69"/>
      <c r="AJ3" s="69"/>
      <c r="AK3" s="69"/>
      <c r="AL3" s="69"/>
      <c r="AM3" s="69"/>
      <c r="AN3" s="69"/>
      <c r="AO3" s="69"/>
      <c r="AP3" s="69"/>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row>
    <row r="5" spans="1:77" s="27" customFormat="1" ht="16.5" thickBot="1" x14ac:dyDescent="0.3">
      <c r="P5" s="28" t="s">
        <v>0</v>
      </c>
    </row>
    <row r="6" spans="1:77" s="27" customFormat="1" ht="80.650000000000006" customHeight="1" thickBot="1" x14ac:dyDescent="0.25">
      <c r="A6" s="449" t="s">
        <v>97</v>
      </c>
      <c r="B6" s="452" t="s">
        <v>2</v>
      </c>
      <c r="C6" s="453"/>
      <c r="D6" s="453"/>
      <c r="E6" s="453"/>
      <c r="F6" s="453"/>
      <c r="G6" s="453"/>
      <c r="H6" s="453"/>
      <c r="I6" s="499"/>
      <c r="J6" s="452" t="s">
        <v>157</v>
      </c>
      <c r="K6" s="453"/>
      <c r="L6" s="453"/>
      <c r="M6" s="499"/>
      <c r="N6" s="446" t="s">
        <v>307</v>
      </c>
      <c r="O6" s="447"/>
      <c r="P6" s="447"/>
      <c r="Q6" s="447"/>
      <c r="R6" s="305"/>
      <c r="S6" s="47"/>
      <c r="T6" s="47"/>
      <c r="U6" s="47"/>
      <c r="V6" s="47"/>
      <c r="W6" s="47"/>
      <c r="X6" s="47"/>
      <c r="Y6" s="52"/>
      <c r="Z6" s="446" t="s">
        <v>159</v>
      </c>
      <c r="AA6" s="447"/>
      <c r="AB6" s="447"/>
      <c r="AC6" s="448"/>
      <c r="AD6" s="47"/>
      <c r="AE6" s="47"/>
      <c r="AF6" s="47"/>
      <c r="AG6" s="47"/>
      <c r="AH6" s="446" t="s">
        <v>160</v>
      </c>
      <c r="AI6" s="447"/>
      <c r="AJ6" s="447"/>
      <c r="AK6" s="447"/>
      <c r="AL6" s="447"/>
      <c r="AM6" s="447"/>
      <c r="AN6" s="447"/>
      <c r="AO6" s="448"/>
      <c r="AP6" s="446" t="s">
        <v>162</v>
      </c>
      <c r="AQ6" s="447"/>
      <c r="AR6" s="447"/>
      <c r="AS6" s="447"/>
      <c r="AT6" s="447"/>
      <c r="AU6" s="447"/>
      <c r="AV6" s="447"/>
      <c r="AW6" s="448"/>
      <c r="AX6" s="446" t="s">
        <v>163</v>
      </c>
      <c r="AY6" s="447"/>
      <c r="AZ6" s="447"/>
      <c r="BA6" s="448"/>
      <c r="BB6" s="447" t="s">
        <v>170</v>
      </c>
      <c r="BC6" s="447"/>
      <c r="BD6" s="447"/>
      <c r="BE6" s="447"/>
      <c r="BF6" s="447"/>
      <c r="BG6" s="447"/>
      <c r="BH6" s="447"/>
      <c r="BI6" s="448"/>
      <c r="BJ6" s="446" t="s">
        <v>136</v>
      </c>
      <c r="BK6" s="447"/>
      <c r="BL6" s="447"/>
      <c r="BM6" s="448"/>
      <c r="BN6" s="446" t="s">
        <v>98</v>
      </c>
      <c r="BO6" s="447"/>
      <c r="BP6" s="447"/>
      <c r="BQ6" s="447"/>
      <c r="BR6" s="447"/>
      <c r="BS6" s="447"/>
      <c r="BT6" s="447"/>
      <c r="BU6" s="447"/>
      <c r="BV6" s="447"/>
      <c r="BW6" s="447"/>
      <c r="BX6" s="447"/>
      <c r="BY6" s="448"/>
    </row>
    <row r="7" spans="1:77" s="27" customFormat="1" ht="63.6" customHeight="1" thickBot="1" x14ac:dyDescent="0.25">
      <c r="A7" s="450"/>
      <c r="B7" s="454"/>
      <c r="C7" s="455"/>
      <c r="D7" s="455"/>
      <c r="E7" s="455"/>
      <c r="F7" s="455"/>
      <c r="G7" s="455"/>
      <c r="H7" s="455"/>
      <c r="I7" s="500"/>
      <c r="J7" s="446" t="s">
        <v>346</v>
      </c>
      <c r="K7" s="447"/>
      <c r="L7" s="447"/>
      <c r="M7" s="448"/>
      <c r="N7" s="446" t="s">
        <v>176</v>
      </c>
      <c r="O7" s="447"/>
      <c r="P7" s="447"/>
      <c r="Q7" s="448"/>
      <c r="R7" s="446" t="s">
        <v>347</v>
      </c>
      <c r="S7" s="447"/>
      <c r="T7" s="447"/>
      <c r="U7" s="447"/>
      <c r="V7" s="447"/>
      <c r="W7" s="447"/>
      <c r="X7" s="447"/>
      <c r="Y7" s="448"/>
      <c r="Z7" s="446" t="s">
        <v>180</v>
      </c>
      <c r="AA7" s="447"/>
      <c r="AB7" s="447"/>
      <c r="AC7" s="447"/>
      <c r="AD7" s="446" t="s">
        <v>179</v>
      </c>
      <c r="AE7" s="447"/>
      <c r="AF7" s="447"/>
      <c r="AG7" s="447"/>
      <c r="AH7" s="446" t="s">
        <v>348</v>
      </c>
      <c r="AI7" s="447"/>
      <c r="AJ7" s="447"/>
      <c r="AK7" s="448"/>
      <c r="AL7" s="446" t="s">
        <v>349</v>
      </c>
      <c r="AM7" s="447"/>
      <c r="AN7" s="447"/>
      <c r="AO7" s="448"/>
      <c r="AP7" s="446" t="s">
        <v>350</v>
      </c>
      <c r="AQ7" s="447"/>
      <c r="AR7" s="447"/>
      <c r="AS7" s="447"/>
      <c r="AT7" s="447"/>
      <c r="AU7" s="447"/>
      <c r="AV7" s="447"/>
      <c r="AW7" s="448"/>
      <c r="AX7" s="446" t="s">
        <v>193</v>
      </c>
      <c r="AY7" s="447"/>
      <c r="AZ7" s="447"/>
      <c r="BA7" s="448"/>
      <c r="BB7" s="446" t="s">
        <v>351</v>
      </c>
      <c r="BC7" s="447"/>
      <c r="BD7" s="447"/>
      <c r="BE7" s="448"/>
      <c r="BF7" s="446" t="s">
        <v>352</v>
      </c>
      <c r="BG7" s="447"/>
      <c r="BH7" s="447"/>
      <c r="BI7" s="448"/>
      <c r="BJ7" s="446" t="s">
        <v>353</v>
      </c>
      <c r="BK7" s="447"/>
      <c r="BL7" s="447"/>
      <c r="BM7" s="448"/>
      <c r="BN7" s="446" t="s">
        <v>354</v>
      </c>
      <c r="BO7" s="447"/>
      <c r="BP7" s="447"/>
      <c r="BQ7" s="447"/>
      <c r="BR7" s="447"/>
      <c r="BS7" s="447"/>
      <c r="BT7" s="447"/>
      <c r="BU7" s="447"/>
      <c r="BV7" s="447"/>
      <c r="BW7" s="447"/>
      <c r="BX7" s="447"/>
      <c r="BY7" s="448"/>
    </row>
    <row r="8" spans="1:77" s="27" customFormat="1" ht="114" customHeight="1" thickBot="1" x14ac:dyDescent="0.25">
      <c r="A8" s="450"/>
      <c r="B8" s="456"/>
      <c r="C8" s="457"/>
      <c r="D8" s="457"/>
      <c r="E8" s="457"/>
      <c r="F8" s="457"/>
      <c r="G8" s="457"/>
      <c r="H8" s="457"/>
      <c r="I8" s="460"/>
      <c r="J8" s="456" t="s">
        <v>99</v>
      </c>
      <c r="K8" s="457"/>
      <c r="L8" s="457"/>
      <c r="M8" s="460"/>
      <c r="N8" s="446" t="s">
        <v>101</v>
      </c>
      <c r="O8" s="447"/>
      <c r="P8" s="447"/>
      <c r="Q8" s="448"/>
      <c r="R8" s="446" t="s">
        <v>355</v>
      </c>
      <c r="S8" s="447"/>
      <c r="T8" s="447"/>
      <c r="U8" s="448"/>
      <c r="V8" s="446" t="s">
        <v>100</v>
      </c>
      <c r="W8" s="447"/>
      <c r="X8" s="447"/>
      <c r="Y8" s="448"/>
      <c r="Z8" s="446" t="s">
        <v>129</v>
      </c>
      <c r="AA8" s="447"/>
      <c r="AB8" s="447"/>
      <c r="AC8" s="448"/>
      <c r="AD8" s="446" t="s">
        <v>209</v>
      </c>
      <c r="AE8" s="447"/>
      <c r="AF8" s="447"/>
      <c r="AG8" s="448"/>
      <c r="AH8" s="446" t="s">
        <v>356</v>
      </c>
      <c r="AI8" s="447"/>
      <c r="AJ8" s="447"/>
      <c r="AK8" s="448"/>
      <c r="AL8" s="446" t="s">
        <v>103</v>
      </c>
      <c r="AM8" s="447"/>
      <c r="AN8" s="447"/>
      <c r="AO8" s="448"/>
      <c r="AP8" s="446" t="s">
        <v>130</v>
      </c>
      <c r="AQ8" s="447"/>
      <c r="AR8" s="447"/>
      <c r="AS8" s="448"/>
      <c r="AT8" s="446" t="s">
        <v>357</v>
      </c>
      <c r="AU8" s="447"/>
      <c r="AV8" s="447"/>
      <c r="AW8" s="448"/>
      <c r="AX8" s="446" t="s">
        <v>358</v>
      </c>
      <c r="AY8" s="447"/>
      <c r="AZ8" s="447"/>
      <c r="BA8" s="448"/>
      <c r="BB8" s="446" t="s">
        <v>102</v>
      </c>
      <c r="BC8" s="447"/>
      <c r="BD8" s="447"/>
      <c r="BE8" s="448"/>
      <c r="BF8" s="446" t="s">
        <v>359</v>
      </c>
      <c r="BG8" s="447"/>
      <c r="BH8" s="447"/>
      <c r="BI8" s="448"/>
      <c r="BJ8" s="446" t="s">
        <v>131</v>
      </c>
      <c r="BK8" s="447"/>
      <c r="BL8" s="447"/>
      <c r="BM8" s="448"/>
      <c r="BN8" s="446" t="s">
        <v>132</v>
      </c>
      <c r="BO8" s="447"/>
      <c r="BP8" s="447"/>
      <c r="BQ8" s="448"/>
      <c r="BR8" s="446" t="s">
        <v>360</v>
      </c>
      <c r="BS8" s="447"/>
      <c r="BT8" s="447"/>
      <c r="BU8" s="448"/>
      <c r="BV8" s="446" t="s">
        <v>133</v>
      </c>
      <c r="BW8" s="447"/>
      <c r="BX8" s="447"/>
      <c r="BY8" s="448"/>
    </row>
    <row r="9" spans="1:77" s="27" customFormat="1" ht="159.75" customHeight="1" thickBot="1" x14ac:dyDescent="0.3">
      <c r="A9" s="451"/>
      <c r="B9" s="400" t="s">
        <v>378</v>
      </c>
      <c r="C9" s="401" t="s">
        <v>376</v>
      </c>
      <c r="D9" s="307" t="s">
        <v>144</v>
      </c>
      <c r="E9" s="308" t="s">
        <v>145</v>
      </c>
      <c r="F9" s="308" t="s">
        <v>144</v>
      </c>
      <c r="G9" s="309" t="s">
        <v>145</v>
      </c>
      <c r="H9" s="310" t="s">
        <v>10</v>
      </c>
      <c r="I9" s="306" t="s">
        <v>11</v>
      </c>
      <c r="J9" s="206" t="s">
        <v>8</v>
      </c>
      <c r="K9" s="206" t="s">
        <v>9</v>
      </c>
      <c r="L9" s="206" t="s">
        <v>10</v>
      </c>
      <c r="M9" s="206" t="s">
        <v>11</v>
      </c>
      <c r="N9" s="206" t="s">
        <v>8</v>
      </c>
      <c r="O9" s="206" t="s">
        <v>9</v>
      </c>
      <c r="P9" s="206" t="s">
        <v>10</v>
      </c>
      <c r="Q9" s="206" t="s">
        <v>11</v>
      </c>
      <c r="R9" s="206" t="s">
        <v>8</v>
      </c>
      <c r="S9" s="206" t="s">
        <v>9</v>
      </c>
      <c r="T9" s="206" t="s">
        <v>10</v>
      </c>
      <c r="U9" s="206" t="s">
        <v>11</v>
      </c>
      <c r="V9" s="206" t="s">
        <v>8</v>
      </c>
      <c r="W9" s="206" t="s">
        <v>9</v>
      </c>
      <c r="X9" s="206" t="s">
        <v>10</v>
      </c>
      <c r="Y9" s="206" t="s">
        <v>11</v>
      </c>
      <c r="Z9" s="206" t="s">
        <v>8</v>
      </c>
      <c r="AA9" s="206" t="s">
        <v>9</v>
      </c>
      <c r="AB9" s="206" t="s">
        <v>10</v>
      </c>
      <c r="AC9" s="206" t="s">
        <v>11</v>
      </c>
      <c r="AD9" s="206" t="s">
        <v>8</v>
      </c>
      <c r="AE9" s="206" t="s">
        <v>9</v>
      </c>
      <c r="AF9" s="206" t="s">
        <v>10</v>
      </c>
      <c r="AG9" s="206" t="s">
        <v>11</v>
      </c>
      <c r="AH9" s="206" t="s">
        <v>8</v>
      </c>
      <c r="AI9" s="206" t="s">
        <v>9</v>
      </c>
      <c r="AJ9" s="206" t="s">
        <v>10</v>
      </c>
      <c r="AK9" s="206" t="s">
        <v>11</v>
      </c>
      <c r="AL9" s="206" t="s">
        <v>8</v>
      </c>
      <c r="AM9" s="206" t="s">
        <v>9</v>
      </c>
      <c r="AN9" s="206" t="s">
        <v>10</v>
      </c>
      <c r="AO9" s="206" t="s">
        <v>11</v>
      </c>
      <c r="AP9" s="206" t="s">
        <v>8</v>
      </c>
      <c r="AQ9" s="63" t="s">
        <v>9</v>
      </c>
      <c r="AR9" s="206" t="s">
        <v>10</v>
      </c>
      <c r="AS9" s="206" t="s">
        <v>11</v>
      </c>
      <c r="AT9" s="206" t="s">
        <v>8</v>
      </c>
      <c r="AU9" s="63" t="s">
        <v>9</v>
      </c>
      <c r="AV9" s="206" t="s">
        <v>10</v>
      </c>
      <c r="AW9" s="206" t="s">
        <v>11</v>
      </c>
      <c r="AX9" s="206" t="s">
        <v>8</v>
      </c>
      <c r="AY9" s="63" t="s">
        <v>9</v>
      </c>
      <c r="AZ9" s="206" t="s">
        <v>10</v>
      </c>
      <c r="BA9" s="206" t="s">
        <v>11</v>
      </c>
      <c r="BB9" s="206" t="s">
        <v>8</v>
      </c>
      <c r="BC9" s="63" t="s">
        <v>9</v>
      </c>
      <c r="BD9" s="206" t="s">
        <v>10</v>
      </c>
      <c r="BE9" s="206" t="s">
        <v>11</v>
      </c>
      <c r="BF9" s="206" t="s">
        <v>8</v>
      </c>
      <c r="BG9" s="63" t="s">
        <v>9</v>
      </c>
      <c r="BH9" s="206" t="s">
        <v>10</v>
      </c>
      <c r="BI9" s="206" t="s">
        <v>11</v>
      </c>
      <c r="BJ9" s="206" t="s">
        <v>8</v>
      </c>
      <c r="BK9" s="63" t="s">
        <v>9</v>
      </c>
      <c r="BL9" s="206" t="s">
        <v>10</v>
      </c>
      <c r="BM9" s="206" t="s">
        <v>11</v>
      </c>
      <c r="BN9" s="206" t="s">
        <v>8</v>
      </c>
      <c r="BO9" s="206" t="s">
        <v>9</v>
      </c>
      <c r="BP9" s="206" t="s">
        <v>10</v>
      </c>
      <c r="BQ9" s="206" t="s">
        <v>11</v>
      </c>
      <c r="BR9" s="206" t="s">
        <v>8</v>
      </c>
      <c r="BS9" s="206" t="s">
        <v>9</v>
      </c>
      <c r="BT9" s="206" t="s">
        <v>10</v>
      </c>
      <c r="BU9" s="206" t="s">
        <v>11</v>
      </c>
      <c r="BV9" s="206" t="s">
        <v>8</v>
      </c>
      <c r="BW9" s="206" t="s">
        <v>9</v>
      </c>
      <c r="BX9" s="206" t="s">
        <v>10</v>
      </c>
      <c r="BY9" s="206" t="s">
        <v>11</v>
      </c>
    </row>
    <row r="10" spans="1:77" s="312" customFormat="1" ht="20.25" customHeight="1" thickBot="1" x14ac:dyDescent="0.25">
      <c r="A10" s="311"/>
      <c r="B10" s="440"/>
      <c r="C10" s="441"/>
      <c r="D10" s="441"/>
      <c r="E10" s="441"/>
      <c r="F10" s="441"/>
      <c r="G10" s="441"/>
      <c r="H10" s="441"/>
      <c r="I10" s="442"/>
      <c r="J10" s="501" t="s">
        <v>361</v>
      </c>
      <c r="K10" s="502"/>
      <c r="L10" s="502"/>
      <c r="M10" s="503"/>
      <c r="N10" s="440" t="s">
        <v>362</v>
      </c>
      <c r="O10" s="441"/>
      <c r="P10" s="441"/>
      <c r="Q10" s="442"/>
      <c r="R10" s="440" t="s">
        <v>363</v>
      </c>
      <c r="S10" s="441"/>
      <c r="T10" s="441"/>
      <c r="U10" s="442"/>
      <c r="V10" s="440" t="s">
        <v>364</v>
      </c>
      <c r="W10" s="441"/>
      <c r="X10" s="441"/>
      <c r="Y10" s="442"/>
      <c r="Z10" s="440" t="s">
        <v>365</v>
      </c>
      <c r="AA10" s="441"/>
      <c r="AB10" s="441"/>
      <c r="AC10" s="441"/>
      <c r="AD10" s="441" t="s">
        <v>366</v>
      </c>
      <c r="AE10" s="441"/>
      <c r="AF10" s="441"/>
      <c r="AG10" s="442"/>
      <c r="AH10" s="440" t="s">
        <v>367</v>
      </c>
      <c r="AI10" s="441"/>
      <c r="AJ10" s="441"/>
      <c r="AK10" s="442"/>
      <c r="AL10" s="440" t="s">
        <v>368</v>
      </c>
      <c r="AM10" s="441"/>
      <c r="AN10" s="441"/>
      <c r="AO10" s="442"/>
      <c r="AP10" s="440" t="s">
        <v>369</v>
      </c>
      <c r="AQ10" s="441"/>
      <c r="AR10" s="441"/>
      <c r="AS10" s="442"/>
      <c r="AT10" s="440" t="s">
        <v>370</v>
      </c>
      <c r="AU10" s="441"/>
      <c r="AV10" s="441"/>
      <c r="AW10" s="442"/>
      <c r="AX10" s="440" t="s">
        <v>371</v>
      </c>
      <c r="AY10" s="441"/>
      <c r="AZ10" s="441"/>
      <c r="BA10" s="442"/>
      <c r="BB10" s="440" t="s">
        <v>372</v>
      </c>
      <c r="BC10" s="441"/>
      <c r="BD10" s="441"/>
      <c r="BE10" s="442"/>
      <c r="BF10" s="440" t="s">
        <v>373</v>
      </c>
      <c r="BG10" s="441"/>
      <c r="BH10" s="441"/>
      <c r="BI10" s="442"/>
      <c r="BJ10" s="440" t="s">
        <v>374</v>
      </c>
      <c r="BK10" s="441"/>
      <c r="BL10" s="441"/>
      <c r="BM10" s="442"/>
      <c r="BN10" s="440" t="s">
        <v>105</v>
      </c>
      <c r="BO10" s="441"/>
      <c r="BP10" s="441"/>
      <c r="BQ10" s="442"/>
      <c r="BR10" s="440" t="s">
        <v>106</v>
      </c>
      <c r="BS10" s="441"/>
      <c r="BT10" s="441"/>
      <c r="BU10" s="442"/>
      <c r="BV10" s="440" t="s">
        <v>134</v>
      </c>
      <c r="BW10" s="441"/>
      <c r="BX10" s="441"/>
      <c r="BY10" s="442"/>
    </row>
    <row r="11" spans="1:77" s="219" customFormat="1" ht="21.75" customHeight="1" x14ac:dyDescent="0.25">
      <c r="A11" s="336" t="s">
        <v>12</v>
      </c>
      <c r="B11" s="337">
        <f t="shared" ref="B11:C28" si="0">AL11+AH11+V11+J11+N11+AP11+BJ11+BB11+BN11+BR11+BV11+AX11+AT11+BF11+R11</f>
        <v>0</v>
      </c>
      <c r="C11" s="337">
        <f t="shared" si="0"/>
        <v>64659.281600000002</v>
      </c>
      <c r="D11" s="338">
        <f>'[2]Для администрации КБ_точно'!AB14</f>
        <v>64659.281600000009</v>
      </c>
      <c r="E11" s="339">
        <f t="shared" ref="E11:E28" si="1">D11-C11</f>
        <v>0</v>
      </c>
      <c r="F11" s="338">
        <f>'[2]Для администрации КБ_точно'!AC14</f>
        <v>38725.020149999997</v>
      </c>
      <c r="G11" s="339">
        <f t="shared" ref="G11:G28" si="2">F11-H11</f>
        <v>0</v>
      </c>
      <c r="H11" s="221">
        <f>AN11+AJ11+X11+L11+P11+AR11+BL11+BD11+BP11+BT11+BX11+AZ11+AV11+BH11+T11</f>
        <v>38725.020149999997</v>
      </c>
      <c r="I11" s="221">
        <f t="shared" ref="I11:I29" si="3">IF(ISERROR(H11/C11*100),,H11/C11*100)</f>
        <v>59.890891441639518</v>
      </c>
      <c r="J11" s="212"/>
      <c r="K11" s="216">
        <f>('[4]Проверочная  таблица'!YM13)/1000</f>
        <v>0</v>
      </c>
      <c r="L11" s="216">
        <f>('[4]Проверочная  таблица'!YX13)/1000</f>
        <v>0</v>
      </c>
      <c r="M11" s="217">
        <f>IF(ISERROR(L11/K11*100),,L11/K11*100)</f>
        <v>0</v>
      </c>
      <c r="N11" s="212"/>
      <c r="O11" s="216">
        <f>'[4]Проверочная  таблица'!YN13/1000</f>
        <v>0</v>
      </c>
      <c r="P11" s="216">
        <f>'[4]Проверочная  таблица'!YY13/1000</f>
        <v>0</v>
      </c>
      <c r="Q11" s="217">
        <f>IF(ISERROR(P11/O11*100),,P11/O11*100)</f>
        <v>0</v>
      </c>
      <c r="R11" s="212"/>
      <c r="S11" s="216">
        <f>'[4]Проверочная  таблица'!XB13/1000</f>
        <v>104.16</v>
      </c>
      <c r="T11" s="216">
        <f>'[4]Проверочная  таблица'!XE13/1000</f>
        <v>103.53998</v>
      </c>
      <c r="U11" s="217">
        <f>IF(ISERROR(T11/S11*100),,T11/S11*100)</f>
        <v>99.404742703533032</v>
      </c>
      <c r="V11" s="212"/>
      <c r="W11" s="216">
        <f>'[4]Проверочная  таблица'!XT13/1000</f>
        <v>14111.467000000001</v>
      </c>
      <c r="X11" s="216">
        <f>'[4]Проверочная  таблица'!XW13/1000</f>
        <v>14043.748369999999</v>
      </c>
      <c r="Y11" s="217">
        <f>IF(ISERROR(X11/W11*100),,X11/W11*100)</f>
        <v>99.520116299744018</v>
      </c>
      <c r="Z11" s="217"/>
      <c r="AA11" s="217"/>
      <c r="AB11" s="217"/>
      <c r="AC11" s="217">
        <f>IF(ISERROR(AB11/AA11*100),,AB11/AA11*100)</f>
        <v>0</v>
      </c>
      <c r="AD11" s="217"/>
      <c r="AE11" s="217"/>
      <c r="AF11" s="217"/>
      <c r="AG11" s="217">
        <f>IF(ISERROR(AF11/AE11*100),,AF11/AE11*100)</f>
        <v>0</v>
      </c>
      <c r="AH11" s="212"/>
      <c r="AI11" s="216">
        <f>('[4]Проверочная  таблица'!XZ13+'[4]Проверочная  таблица'!YD13)/1000</f>
        <v>0</v>
      </c>
      <c r="AJ11" s="216">
        <f>('[4]Проверочная  таблица'!YB13+'[4]Проверочная  таблица'!YF13)/1000</f>
        <v>0</v>
      </c>
      <c r="AK11" s="217">
        <f>IF(ISERROR(AJ11/AI11*100),,AJ11/AI11*100)</f>
        <v>0</v>
      </c>
      <c r="AL11" s="212"/>
      <c r="AM11" s="216">
        <f>('[4]Проверочная  таблица'!YO13+'[4]Проверочная  таблица'!ZI13)/1000</f>
        <v>0</v>
      </c>
      <c r="AN11" s="216">
        <f>('[4]Проверочная  таблица'!YZ13+'[4]Проверочная  таблица'!ZO13)/1000</f>
        <v>0</v>
      </c>
      <c r="AO11" s="217">
        <f>IF(ISERROR(AN11/AM11*100),,AN11/AM11*100)</f>
        <v>0</v>
      </c>
      <c r="AP11" s="212"/>
      <c r="AQ11" s="216">
        <f>'[4]Проверочная  таблица'!YP13/1000</f>
        <v>0</v>
      </c>
      <c r="AR11" s="216">
        <f>'[4]Проверочная  таблица'!ZA13/1000</f>
        <v>0</v>
      </c>
      <c r="AS11" s="217">
        <f>IF(ISERROR(AR11/AQ11*100),,AR11/AQ11*100)</f>
        <v>0</v>
      </c>
      <c r="AT11" s="212"/>
      <c r="AU11" s="216">
        <f>('[4]Проверочная  таблица'!YQ13+'[4]Проверочная  таблица'!ZJ13)/1000</f>
        <v>6136.48</v>
      </c>
      <c r="AV11" s="216">
        <f>('[4]Проверочная  таблица'!ZB13+'[4]Проверочная  таблица'!ZP13)/1000</f>
        <v>6136.48</v>
      </c>
      <c r="AW11" s="217">
        <f>IF(ISERROR(AV11/AU11*100),,AV11/AU11*100)</f>
        <v>100</v>
      </c>
      <c r="AX11" s="212"/>
      <c r="AY11" s="216">
        <f>('[4]Проверочная  таблица'!YR13+'[4]Проверочная  таблица'!ZK13)/1000</f>
        <v>28379.802</v>
      </c>
      <c r="AZ11" s="216">
        <f>('[4]Проверочная  таблица'!ZQ13+'[4]Проверочная  таблица'!ZC13)/1000</f>
        <v>2578.9796299999998</v>
      </c>
      <c r="BA11" s="217">
        <f>IF(ISERROR(AZ11/AY11*100),,AZ11/AY11*100)</f>
        <v>9.0873771071411973</v>
      </c>
      <c r="BB11" s="212"/>
      <c r="BC11" s="216">
        <f>'[4]Проверочная  таблица'!XN13/1000</f>
        <v>1078.4765600000001</v>
      </c>
      <c r="BD11" s="216">
        <f>'[4]Проверочная  таблица'!XQ13/1000</f>
        <v>1078.47613</v>
      </c>
      <c r="BE11" s="217">
        <f>IF(ISERROR(BD11/BC11*100),,BD11/BC11*100)</f>
        <v>99.999960128943371</v>
      </c>
      <c r="BF11" s="212"/>
      <c r="BG11" s="216">
        <f>'[4]Проверочная  таблица'!XH13/1000</f>
        <v>0</v>
      </c>
      <c r="BH11" s="216">
        <f>'[4]Проверочная  таблица'!XK13/1000</f>
        <v>0</v>
      </c>
      <c r="BI11" s="217">
        <f>IF(ISERROR(BH11/BG11*100),,BH11/BG11*100)</f>
        <v>0</v>
      </c>
      <c r="BJ11" s="212"/>
      <c r="BK11" s="216">
        <f>('[4]Проверочная  таблица'!YS13+'[4]Проверочная  таблица'!ZL13)/1000</f>
        <v>1230.3221100000001</v>
      </c>
      <c r="BL11" s="216">
        <f>('[4]Проверочная  таблица'!ZR13+'[4]Проверочная  таблица'!ZD13)/1000</f>
        <v>1230.3221100000001</v>
      </c>
      <c r="BM11" s="217">
        <f>IF(ISERROR(BL11/BK11*100),,BL11/BK11*100)</f>
        <v>100</v>
      </c>
      <c r="BN11" s="212"/>
      <c r="BO11" s="216">
        <f>'[4]Проверочная  таблица'!YT13/1000</f>
        <v>553.05259000000001</v>
      </c>
      <c r="BP11" s="216">
        <f>'[4]Проверочная  таблица'!ZE13/1000</f>
        <v>553.05259000000001</v>
      </c>
      <c r="BQ11" s="217">
        <f>IF(ISERROR(BP11/BO11*100),,BP11/BO11*100)</f>
        <v>100</v>
      </c>
      <c r="BR11" s="212"/>
      <c r="BS11" s="216">
        <f>'[4]Проверочная  таблица'!YU13/1000</f>
        <v>523.73438999999996</v>
      </c>
      <c r="BT11" s="216">
        <f>'[4]Проверочная  таблица'!ZF13/1000</f>
        <v>523.73438999999996</v>
      </c>
      <c r="BU11" s="217">
        <f>IF(ISERROR(BT11/BS11*100),,BT11/BS11*100)</f>
        <v>100</v>
      </c>
      <c r="BV11" s="212"/>
      <c r="BW11" s="216">
        <f>('[4]Проверочная  таблица'!YV13+'[4]Проверочная  таблица'!ZM13)/1000</f>
        <v>12541.78695</v>
      </c>
      <c r="BX11" s="216">
        <f>('[4]Проверочная  таблица'!ZG13+'[4]Проверочная  таблица'!ZS13)/1000</f>
        <v>12476.686949999999</v>
      </c>
      <c r="BY11" s="217">
        <f>IF(ISERROR(BX11/BW11*100),,BX11/BW11*100)</f>
        <v>99.48093521075161</v>
      </c>
    </row>
    <row r="12" spans="1:77" s="219" customFormat="1" ht="21.75" customHeight="1" x14ac:dyDescent="0.25">
      <c r="A12" s="220" t="s">
        <v>13</v>
      </c>
      <c r="B12" s="337">
        <f t="shared" si="0"/>
        <v>0</v>
      </c>
      <c r="C12" s="337">
        <f t="shared" si="0"/>
        <v>248408.45646000002</v>
      </c>
      <c r="D12" s="338">
        <f>'[2]Для администрации КБ_точно'!AB15</f>
        <v>248616.77645999996</v>
      </c>
      <c r="E12" s="339">
        <f t="shared" si="1"/>
        <v>208.31999999994878</v>
      </c>
      <c r="F12" s="338">
        <f>'[2]Для администрации КБ_точно'!AC15</f>
        <v>248616.77646000002</v>
      </c>
      <c r="G12" s="339">
        <f t="shared" si="2"/>
        <v>234.35999999992782</v>
      </c>
      <c r="H12" s="221">
        <f t="shared" ref="H12:H28" si="4">AN12+AJ12+X12+L12+P12+AR12+BL12+BD12+BP12+BT12+BX12+AZ12+AV12+BH12+T12</f>
        <v>248382.41646000009</v>
      </c>
      <c r="I12" s="221">
        <f t="shared" si="3"/>
        <v>99.989517265083876</v>
      </c>
      <c r="J12" s="217"/>
      <c r="K12" s="216">
        <f>('[4]Проверочная  таблица'!YM17)/1000</f>
        <v>0</v>
      </c>
      <c r="L12" s="216">
        <f>('[4]Проверочная  таблица'!YX17)/1000</f>
        <v>0</v>
      </c>
      <c r="M12" s="217">
        <f t="shared" ref="M12:M28" si="5">IF(ISERROR(L12/K12*100),,L12/K12*100)</f>
        <v>0</v>
      </c>
      <c r="N12" s="217"/>
      <c r="O12" s="216">
        <f>'[4]Проверочная  таблица'!YN17/1000</f>
        <v>22525</v>
      </c>
      <c r="P12" s="216">
        <f>'[4]Проверочная  таблица'!YY17/1000</f>
        <v>22525</v>
      </c>
      <c r="Q12" s="217">
        <f t="shared" ref="Q12:Q28" si="6">IF(ISERROR(P12/O12*100),,P12/O12*100)</f>
        <v>100</v>
      </c>
      <c r="R12" s="217"/>
      <c r="S12" s="216">
        <f>'[4]Проверочная  таблица'!XB14/1000</f>
        <v>338.52</v>
      </c>
      <c r="T12" s="216">
        <f>'[4]Проверочная  таблица'!XE14/1000</f>
        <v>312.48</v>
      </c>
      <c r="U12" s="217">
        <f t="shared" ref="U12:U28" si="7">IF(ISERROR(T12/S12*100),,T12/S12*100)</f>
        <v>92.307692307692307</v>
      </c>
      <c r="V12" s="217"/>
      <c r="W12" s="216">
        <f>'[4]Проверочная  таблица'!XT17/1000</f>
        <v>55904.947</v>
      </c>
      <c r="X12" s="216">
        <f>'[4]Проверочная  таблица'!XW17/1000</f>
        <v>55904.947</v>
      </c>
      <c r="Y12" s="217">
        <f t="shared" ref="Y12:Y28" si="8">IF(ISERROR(X12/W12*100),,X12/W12*100)</f>
        <v>100</v>
      </c>
      <c r="Z12" s="217"/>
      <c r="AA12" s="217"/>
      <c r="AB12" s="217"/>
      <c r="AC12" s="217">
        <f t="shared" ref="AC12:AC28" si="9">IF(ISERROR(AB12/AA12*100),,AB12/AA12*100)</f>
        <v>0</v>
      </c>
      <c r="AD12" s="217"/>
      <c r="AE12" s="217"/>
      <c r="AF12" s="217"/>
      <c r="AG12" s="217">
        <f t="shared" ref="AG12:AG28" si="10">IF(ISERROR(AF12/AE12*100),,AF12/AE12*100)</f>
        <v>0</v>
      </c>
      <c r="AH12" s="217"/>
      <c r="AI12" s="216">
        <f>('[4]Проверочная  таблица'!XZ17+'[4]Проверочная  таблица'!YD17)/1000</f>
        <v>89812.611289999986</v>
      </c>
      <c r="AJ12" s="216">
        <f>('[4]Проверочная  таблица'!YB17+'[4]Проверочная  таблица'!YF17)/1000</f>
        <v>89812.611290000001</v>
      </c>
      <c r="AK12" s="217">
        <f t="shared" ref="AK12:AK28" si="11">IF(ISERROR(AJ12/AI12*100),,AJ12/AI12*100)</f>
        <v>100.00000000000003</v>
      </c>
      <c r="AL12" s="217"/>
      <c r="AM12" s="216">
        <f>('[4]Проверочная  таблица'!YO17+'[4]Проверочная  таблица'!ZI17)/1000</f>
        <v>600</v>
      </c>
      <c r="AN12" s="216">
        <f>('[4]Проверочная  таблица'!YZ17+'[4]Проверочная  таблица'!ZO17)/1000</f>
        <v>600</v>
      </c>
      <c r="AO12" s="217">
        <f t="shared" ref="AO12:AO28" si="12">IF(ISERROR(AN12/AM12*100),,AN12/AM12*100)</f>
        <v>100</v>
      </c>
      <c r="AP12" s="217"/>
      <c r="AQ12" s="216">
        <f>'[4]Проверочная  таблица'!YP17/1000</f>
        <v>0</v>
      </c>
      <c r="AR12" s="216">
        <f>'[4]Проверочная  таблица'!ZA17/1000</f>
        <v>0</v>
      </c>
      <c r="AS12" s="217">
        <f t="shared" ref="AS12:AS28" si="13">IF(ISERROR(AR12/AQ12*100),,AR12/AQ12*100)</f>
        <v>0</v>
      </c>
      <c r="AT12" s="217"/>
      <c r="AU12" s="216">
        <f>('[4]Проверочная  таблица'!YQ17+'[4]Проверочная  таблица'!ZJ17)/1000</f>
        <v>32021.7</v>
      </c>
      <c r="AV12" s="216">
        <f>('[4]Проверочная  таблица'!ZB17+'[4]Проверочная  таблица'!ZP17)/1000</f>
        <v>32021.7</v>
      </c>
      <c r="AW12" s="217">
        <f t="shared" ref="AW12:AW28" si="14">IF(ISERROR(AV12/AU12*100),,AV12/AU12*100)</f>
        <v>100</v>
      </c>
      <c r="AX12" s="217"/>
      <c r="AY12" s="216">
        <f>('[4]Проверочная  таблица'!YR17+'[4]Проверочная  таблица'!ZK17)/1000</f>
        <v>25274.73</v>
      </c>
      <c r="AZ12" s="216">
        <f>('[4]Проверочная  таблица'!ZQ17+'[4]Проверочная  таблица'!ZC17)/1000</f>
        <v>25274.73</v>
      </c>
      <c r="BA12" s="217">
        <f t="shared" ref="BA12:BA28" si="15">IF(ISERROR(AZ12/AY12*100),,AZ12/AY12*100)</f>
        <v>100</v>
      </c>
      <c r="BB12" s="217"/>
      <c r="BC12" s="216">
        <f>'[4]Проверочная  таблица'!XN17/1000</f>
        <v>5662.0019199999997</v>
      </c>
      <c r="BD12" s="216">
        <f>'[4]Проверочная  таблица'!XQ17/1000</f>
        <v>5662.0019199999997</v>
      </c>
      <c r="BE12" s="217">
        <f t="shared" ref="BE12:BE28" si="16">IF(ISERROR(BD12/BC12*100),,BD12/BC12*100)</f>
        <v>100</v>
      </c>
      <c r="BF12" s="217"/>
      <c r="BG12" s="216">
        <f>'[4]Проверочная  таблица'!XH17/1000</f>
        <v>0</v>
      </c>
      <c r="BH12" s="216">
        <f>'[4]Проверочная  таблица'!XK17/1000</f>
        <v>0</v>
      </c>
      <c r="BI12" s="217">
        <f t="shared" ref="BI12:BI28" si="17">IF(ISERROR(BH12/BG12*100),,BH12/BG12*100)</f>
        <v>0</v>
      </c>
      <c r="BJ12" s="217"/>
      <c r="BK12" s="216">
        <f>('[4]Проверочная  таблица'!YS17+'[4]Проверочная  таблица'!ZL17)/1000</f>
        <v>0</v>
      </c>
      <c r="BL12" s="216">
        <f>('[4]Проверочная  таблица'!ZR17+'[4]Проверочная  таблица'!ZD17)/1000</f>
        <v>0</v>
      </c>
      <c r="BM12" s="217">
        <f t="shared" ref="BM12:BM28" si="18">IF(ISERROR(BL12/BK12*100),,BL12/BK12*100)</f>
        <v>0</v>
      </c>
      <c r="BN12" s="217"/>
      <c r="BO12" s="216">
        <f>'[4]Проверочная  таблица'!YT17/1000</f>
        <v>1287.3312599999999</v>
      </c>
      <c r="BP12" s="216">
        <f>'[4]Проверочная  таблица'!ZE17/1000</f>
        <v>1287.3312599999999</v>
      </c>
      <c r="BQ12" s="217">
        <f t="shared" ref="BQ12:BQ28" si="19">IF(ISERROR(BP12/BO12*100),,BP12/BO12*100)</f>
        <v>100</v>
      </c>
      <c r="BR12" s="217"/>
      <c r="BS12" s="216">
        <f>'[4]Проверочная  таблица'!YU17/1000</f>
        <v>2175.5288399999999</v>
      </c>
      <c r="BT12" s="216">
        <f>'[4]Проверочная  таблица'!ZF17/1000</f>
        <v>2175.5288399999999</v>
      </c>
      <c r="BU12" s="217">
        <f t="shared" ref="BU12:BU28" si="20">IF(ISERROR(BT12/BS12*100),,BT12/BS12*100)</f>
        <v>100</v>
      </c>
      <c r="BV12" s="217"/>
      <c r="BW12" s="216">
        <f>('[4]Проверочная  таблица'!YV17+'[4]Проверочная  таблица'!ZM17)/1000</f>
        <v>12806.086150000003</v>
      </c>
      <c r="BX12" s="216">
        <f>('[4]Проверочная  таблица'!ZG17+'[4]Проверочная  таблица'!ZS17)/1000</f>
        <v>12806.086150000003</v>
      </c>
      <c r="BY12" s="217">
        <f t="shared" ref="BY12:BY28" si="21">IF(ISERROR(BX12/BW12*100),,BX12/BW12*100)</f>
        <v>100</v>
      </c>
    </row>
    <row r="13" spans="1:77" s="219" customFormat="1" ht="21.75" customHeight="1" x14ac:dyDescent="0.25">
      <c r="A13" s="220" t="s">
        <v>14</v>
      </c>
      <c r="B13" s="337">
        <f t="shared" si="0"/>
        <v>0</v>
      </c>
      <c r="C13" s="337">
        <f t="shared" si="0"/>
        <v>246747.57792000001</v>
      </c>
      <c r="D13" s="338">
        <f>'[2]Для администрации КБ_точно'!AB16</f>
        <v>246669.45792000002</v>
      </c>
      <c r="E13" s="339">
        <f t="shared" si="1"/>
        <v>-78.119999999995343</v>
      </c>
      <c r="F13" s="338">
        <f>'[2]Для администрации КБ_точно'!AC16</f>
        <v>239782.43732</v>
      </c>
      <c r="G13" s="339">
        <f t="shared" si="2"/>
        <v>-93.903030000044964</v>
      </c>
      <c r="H13" s="221">
        <f t="shared" si="4"/>
        <v>239876.34035000004</v>
      </c>
      <c r="I13" s="221">
        <f t="shared" si="3"/>
        <v>97.215276588357142</v>
      </c>
      <c r="J13" s="217"/>
      <c r="K13" s="216">
        <f>('[4]Проверочная  таблица'!YM18)/1000</f>
        <v>0</v>
      </c>
      <c r="L13" s="216">
        <f>('[4]Проверочная  таблица'!YX18)/1000</f>
        <v>0</v>
      </c>
      <c r="M13" s="217">
        <f t="shared" si="5"/>
        <v>0</v>
      </c>
      <c r="N13" s="217"/>
      <c r="O13" s="216">
        <f>'[4]Проверочная  таблица'!YN18/1000</f>
        <v>23392.388999999999</v>
      </c>
      <c r="P13" s="216">
        <f>'[4]Проверочная  таблица'!YY18/1000</f>
        <v>22500.54002</v>
      </c>
      <c r="Q13" s="217">
        <f t="shared" si="6"/>
        <v>96.187439512911666</v>
      </c>
      <c r="R13" s="217"/>
      <c r="S13" s="216">
        <f>'[4]Проверочная  таблица'!XB15/1000</f>
        <v>208.32</v>
      </c>
      <c r="T13" s="216">
        <f>'[4]Проверочная  таблица'!XE15/1000</f>
        <v>208.32</v>
      </c>
      <c r="U13" s="217">
        <f t="shared" si="7"/>
        <v>100</v>
      </c>
      <c r="V13" s="217"/>
      <c r="W13" s="216">
        <f>'[4]Проверочная  таблица'!XT18/1000</f>
        <v>28952.748</v>
      </c>
      <c r="X13" s="216">
        <f>'[4]Проверочная  таблица'!XW18/1000</f>
        <v>26649.122600000002</v>
      </c>
      <c r="Y13" s="217">
        <f t="shared" si="8"/>
        <v>92.043499981418009</v>
      </c>
      <c r="Z13" s="217"/>
      <c r="AA13" s="217"/>
      <c r="AB13" s="217"/>
      <c r="AC13" s="217">
        <f t="shared" si="9"/>
        <v>0</v>
      </c>
      <c r="AD13" s="217"/>
      <c r="AE13" s="217"/>
      <c r="AF13" s="217"/>
      <c r="AG13" s="217">
        <f t="shared" si="10"/>
        <v>0</v>
      </c>
      <c r="AH13" s="217"/>
      <c r="AI13" s="216">
        <f>('[4]Проверочная  таблица'!XZ18+'[4]Проверочная  таблица'!YD18)/1000</f>
        <v>120669.63852000001</v>
      </c>
      <c r="AJ13" s="216">
        <f>('[4]Проверочная  таблица'!YB18+'[4]Проверочная  таблица'!YF18)/1000</f>
        <v>119994.01834000001</v>
      </c>
      <c r="AK13" s="217">
        <f t="shared" si="11"/>
        <v>99.44010756285806</v>
      </c>
      <c r="AL13" s="217"/>
      <c r="AM13" s="216">
        <f>('[4]Проверочная  таблица'!YO18+'[4]Проверочная  таблица'!ZI18)/1000</f>
        <v>474.53899999999999</v>
      </c>
      <c r="AN13" s="216">
        <f>('[4]Проверочная  таблица'!YZ18+'[4]Проверочная  таблица'!ZO18)/1000</f>
        <v>474.53899999999999</v>
      </c>
      <c r="AO13" s="217">
        <f t="shared" si="12"/>
        <v>100</v>
      </c>
      <c r="AP13" s="217"/>
      <c r="AQ13" s="216">
        <f>'[4]Проверочная  таблица'!YP18/1000</f>
        <v>0</v>
      </c>
      <c r="AR13" s="216">
        <f>'[4]Проверочная  таблица'!ZA18/1000</f>
        <v>0</v>
      </c>
      <c r="AS13" s="217">
        <f t="shared" si="13"/>
        <v>0</v>
      </c>
      <c r="AT13" s="217"/>
      <c r="AU13" s="216">
        <f>('[4]Проверочная  таблица'!YQ18+'[4]Проверочная  таблица'!ZJ18)/1000</f>
        <v>22282.54</v>
      </c>
      <c r="AV13" s="216">
        <f>('[4]Проверочная  таблица'!ZB18+'[4]Проверочная  таблица'!ZP18)/1000</f>
        <v>22282.54</v>
      </c>
      <c r="AW13" s="217">
        <f t="shared" si="14"/>
        <v>100</v>
      </c>
      <c r="AX13" s="217"/>
      <c r="AY13" s="216">
        <f>('[4]Проверочная  таблица'!YR18+'[4]Проверочная  таблица'!ZK18)/1000</f>
        <v>29388.392179999999</v>
      </c>
      <c r="AZ13" s="216">
        <f>('[4]Проверочная  таблица'!ZQ18+'[4]Проверочная  таблица'!ZC18)/1000</f>
        <v>26388.24986</v>
      </c>
      <c r="BA13" s="217">
        <f t="shared" si="15"/>
        <v>89.791403688828822</v>
      </c>
      <c r="BB13" s="217"/>
      <c r="BC13" s="216">
        <f>'[4]Проверочная  таблица'!XN18/1000</f>
        <v>1348.0956899999999</v>
      </c>
      <c r="BD13" s="216">
        <f>'[4]Проверочная  таблица'!XQ18/1000</f>
        <v>1348.095</v>
      </c>
      <c r="BE13" s="217">
        <f t="shared" si="16"/>
        <v>99.999948816689724</v>
      </c>
      <c r="BF13" s="217"/>
      <c r="BG13" s="216">
        <f>'[4]Проверочная  таблица'!XH18/1000</f>
        <v>0</v>
      </c>
      <c r="BH13" s="216">
        <f>'[4]Проверочная  таблица'!XK18/1000</f>
        <v>0</v>
      </c>
      <c r="BI13" s="217">
        <f t="shared" si="17"/>
        <v>0</v>
      </c>
      <c r="BJ13" s="217"/>
      <c r="BK13" s="216">
        <f>('[4]Проверочная  таблица'!YS18+'[4]Проверочная  таблица'!ZL18)/1000</f>
        <v>2754.7752999999998</v>
      </c>
      <c r="BL13" s="216">
        <f>('[4]Проверочная  таблица'!ZR18+'[4]Проверочная  таблица'!ZD18)/1000</f>
        <v>2754.7752999999998</v>
      </c>
      <c r="BM13" s="217">
        <f t="shared" si="18"/>
        <v>100</v>
      </c>
      <c r="BN13" s="217"/>
      <c r="BO13" s="216">
        <f>'[4]Проверочная  таблица'!YT18/1000</f>
        <v>883.88018999999997</v>
      </c>
      <c r="BP13" s="216">
        <f>'[4]Проверочная  таблица'!ZE18/1000</f>
        <v>883.88018999999997</v>
      </c>
      <c r="BQ13" s="217">
        <f t="shared" si="19"/>
        <v>100</v>
      </c>
      <c r="BR13" s="217"/>
      <c r="BS13" s="216">
        <f>'[4]Проверочная  таблица'!YU18/1000</f>
        <v>1363.5641800000001</v>
      </c>
      <c r="BT13" s="216">
        <f>'[4]Проверочная  таблица'!ZF18/1000</f>
        <v>1363.5641800000001</v>
      </c>
      <c r="BU13" s="217">
        <f t="shared" si="20"/>
        <v>100</v>
      </c>
      <c r="BV13" s="217"/>
      <c r="BW13" s="216">
        <f>('[4]Проверочная  таблица'!YV18+'[4]Проверочная  таблица'!ZM18)/1000</f>
        <v>15028.69586</v>
      </c>
      <c r="BX13" s="216">
        <f>('[4]Проверочная  таблица'!ZG18+'[4]Проверочная  таблица'!ZS18)/1000</f>
        <v>15028.69586</v>
      </c>
      <c r="BY13" s="217">
        <f t="shared" si="21"/>
        <v>100</v>
      </c>
    </row>
    <row r="14" spans="1:77" s="219" customFormat="1" ht="21.75" customHeight="1" x14ac:dyDescent="0.25">
      <c r="A14" s="220" t="s">
        <v>15</v>
      </c>
      <c r="B14" s="337">
        <f t="shared" si="0"/>
        <v>0</v>
      </c>
      <c r="C14" s="337">
        <f t="shared" si="0"/>
        <v>102739.34627999998</v>
      </c>
      <c r="D14" s="338">
        <f>'[2]Для администрации КБ_точно'!AB17</f>
        <v>102739.34628</v>
      </c>
      <c r="E14" s="339">
        <f t="shared" si="1"/>
        <v>0</v>
      </c>
      <c r="F14" s="338">
        <f>'[2]Для администрации КБ_точно'!AC17</f>
        <v>82123.623189999998</v>
      </c>
      <c r="G14" s="339">
        <f t="shared" si="2"/>
        <v>-2.8643999999912921</v>
      </c>
      <c r="H14" s="221">
        <f t="shared" si="4"/>
        <v>82126.48758999999</v>
      </c>
      <c r="I14" s="221">
        <f t="shared" si="3"/>
        <v>79.936743383763726</v>
      </c>
      <c r="J14" s="217"/>
      <c r="K14" s="216">
        <f>('[4]Проверочная  таблица'!YM19)/1000</f>
        <v>0</v>
      </c>
      <c r="L14" s="216">
        <f>('[4]Проверочная  таблица'!YX19)/1000</f>
        <v>0</v>
      </c>
      <c r="M14" s="217">
        <f t="shared" si="5"/>
        <v>0</v>
      </c>
      <c r="N14" s="217"/>
      <c r="O14" s="216">
        <f>'[4]Проверочная  таблица'!YN19/1000</f>
        <v>0</v>
      </c>
      <c r="P14" s="216">
        <f>'[4]Проверочная  таблица'!YY19/1000</f>
        <v>0</v>
      </c>
      <c r="Q14" s="217">
        <f t="shared" si="6"/>
        <v>0</v>
      </c>
      <c r="R14" s="217"/>
      <c r="S14" s="216">
        <f>'[4]Проверочная  таблица'!XB16/1000</f>
        <v>130.19999999999999</v>
      </c>
      <c r="T14" s="216">
        <f>'[4]Проверочная  таблица'!XE16/1000</f>
        <v>130.19999999999999</v>
      </c>
      <c r="U14" s="217">
        <f t="shared" si="7"/>
        <v>100</v>
      </c>
      <c r="V14" s="217"/>
      <c r="W14" s="216">
        <f>'[4]Проверочная  таблица'!XT19/1000</f>
        <v>23709.231</v>
      </c>
      <c r="X14" s="216">
        <f>'[4]Проверочная  таблица'!XW19/1000</f>
        <v>22912.074639999999</v>
      </c>
      <c r="Y14" s="217">
        <f t="shared" si="8"/>
        <v>96.637780618021736</v>
      </c>
      <c r="Z14" s="217"/>
      <c r="AA14" s="217"/>
      <c r="AB14" s="217"/>
      <c r="AC14" s="217">
        <f t="shared" si="9"/>
        <v>0</v>
      </c>
      <c r="AD14" s="217"/>
      <c r="AE14" s="217"/>
      <c r="AF14" s="217"/>
      <c r="AG14" s="217">
        <f t="shared" si="10"/>
        <v>0</v>
      </c>
      <c r="AH14" s="217"/>
      <c r="AI14" s="216">
        <f>('[4]Проверочная  таблица'!XZ19+'[4]Проверочная  таблица'!YD19)/1000</f>
        <v>0</v>
      </c>
      <c r="AJ14" s="216">
        <f>('[4]Проверочная  таблица'!YB19+'[4]Проверочная  таблица'!YF19)/1000</f>
        <v>0</v>
      </c>
      <c r="AK14" s="217">
        <f t="shared" si="11"/>
        <v>0</v>
      </c>
      <c r="AL14" s="217"/>
      <c r="AM14" s="216">
        <f>('[4]Проверочная  таблица'!YO19+'[4]Проверочная  таблица'!ZI19)/1000</f>
        <v>3524.0299999999997</v>
      </c>
      <c r="AN14" s="216">
        <f>('[4]Проверочная  таблица'!YZ19+'[4]Проверочная  таблица'!ZO19)/1000</f>
        <v>3524.0299999999997</v>
      </c>
      <c r="AO14" s="217">
        <f t="shared" si="12"/>
        <v>100</v>
      </c>
      <c r="AP14" s="217"/>
      <c r="AQ14" s="216">
        <f>'[4]Проверочная  таблица'!YP19/1000</f>
        <v>0</v>
      </c>
      <c r="AR14" s="216">
        <f>'[4]Проверочная  таблица'!ZA19/1000</f>
        <v>0</v>
      </c>
      <c r="AS14" s="217">
        <f t="shared" si="13"/>
        <v>0</v>
      </c>
      <c r="AT14" s="217"/>
      <c r="AU14" s="216">
        <f>('[4]Проверочная  таблица'!YQ19+'[4]Проверочная  таблица'!ZJ19)/1000</f>
        <v>0</v>
      </c>
      <c r="AV14" s="216">
        <f>('[4]Проверочная  таблица'!ZB19+'[4]Проверочная  таблица'!ZP19)/1000</f>
        <v>0</v>
      </c>
      <c r="AW14" s="217">
        <f t="shared" si="14"/>
        <v>0</v>
      </c>
      <c r="AX14" s="217"/>
      <c r="AY14" s="216">
        <f>('[4]Проверочная  таблица'!YR19+'[4]Проверочная  таблица'!ZK19)/1000</f>
        <v>46422.811799999996</v>
      </c>
      <c r="AZ14" s="216">
        <f>('[4]Проверочная  таблица'!ZQ19+'[4]Проверочная  таблица'!ZC19)/1000</f>
        <v>29109.137750000002</v>
      </c>
      <c r="BA14" s="217">
        <f t="shared" si="15"/>
        <v>62.704383085214168</v>
      </c>
      <c r="BB14" s="217"/>
      <c r="BC14" s="216">
        <f>'[4]Проверочная  таблица'!XN19/1000</f>
        <v>1348.0956899999999</v>
      </c>
      <c r="BD14" s="216">
        <f>'[4]Проверочная  таблица'!XQ19/1000</f>
        <v>1348.0951400000001</v>
      </c>
      <c r="BE14" s="217">
        <f t="shared" si="16"/>
        <v>99.999959201709203</v>
      </c>
      <c r="BF14" s="217"/>
      <c r="BG14" s="216">
        <f>'[4]Проверочная  таблица'!XH19/1000</f>
        <v>0</v>
      </c>
      <c r="BH14" s="216">
        <f>'[4]Проверочная  таблица'!XK19/1000</f>
        <v>0</v>
      </c>
      <c r="BI14" s="217">
        <f t="shared" si="17"/>
        <v>0</v>
      </c>
      <c r="BJ14" s="217"/>
      <c r="BK14" s="216">
        <f>('[4]Проверочная  таблица'!YS19+'[4]Проверочная  таблица'!ZL19)/1000</f>
        <v>11693.938050000001</v>
      </c>
      <c r="BL14" s="216">
        <f>('[4]Проверочная  таблица'!ZR19+'[4]Проверочная  таблица'!ZD19)/1000</f>
        <v>9191.9103200000009</v>
      </c>
      <c r="BM14" s="217">
        <f t="shared" si="18"/>
        <v>78.604062042213414</v>
      </c>
      <c r="BN14" s="217"/>
      <c r="BO14" s="216">
        <f>'[4]Проверочная  таблица'!YT19/1000</f>
        <v>855.4366</v>
      </c>
      <c r="BP14" s="216">
        <f>'[4]Проверочная  таблица'!ZE19/1000</f>
        <v>855.4366</v>
      </c>
      <c r="BQ14" s="217">
        <f t="shared" si="19"/>
        <v>100</v>
      </c>
      <c r="BR14" s="217"/>
      <c r="BS14" s="216">
        <f>'[4]Проверочная  таблица'!YU19/1000</f>
        <v>1369.37417</v>
      </c>
      <c r="BT14" s="216">
        <f>'[4]Проверочная  таблица'!ZF19/1000</f>
        <v>1369.37417</v>
      </c>
      <c r="BU14" s="217">
        <f t="shared" si="20"/>
        <v>100</v>
      </c>
      <c r="BV14" s="217"/>
      <c r="BW14" s="216">
        <f>('[4]Проверочная  таблица'!YV19+'[4]Проверочная  таблица'!ZM19)/1000</f>
        <v>13686.228969999998</v>
      </c>
      <c r="BX14" s="216">
        <f>('[4]Проверочная  таблица'!ZG19+'[4]Проверочная  таблица'!ZS19)/1000</f>
        <v>13686.228969999998</v>
      </c>
      <c r="BY14" s="217">
        <f t="shared" si="21"/>
        <v>100</v>
      </c>
    </row>
    <row r="15" spans="1:77" s="219" customFormat="1" ht="21.75" customHeight="1" x14ac:dyDescent="0.25">
      <c r="A15" s="220" t="s">
        <v>16</v>
      </c>
      <c r="B15" s="337">
        <f t="shared" si="0"/>
        <v>0</v>
      </c>
      <c r="C15" s="337">
        <f t="shared" si="0"/>
        <v>150149.70079999996</v>
      </c>
      <c r="D15" s="338">
        <f>'[2]Для администрации КБ_точно'!AB18</f>
        <v>149941.38080000001</v>
      </c>
      <c r="E15" s="339">
        <f t="shared" si="1"/>
        <v>-208.31999999994878</v>
      </c>
      <c r="F15" s="338">
        <f>'[2]Для администрации КБ_точно'!AC18</f>
        <v>90173.267939999991</v>
      </c>
      <c r="G15" s="339">
        <f t="shared" si="2"/>
        <v>-234.36000000001513</v>
      </c>
      <c r="H15" s="221">
        <f t="shared" si="4"/>
        <v>90407.627940000006</v>
      </c>
      <c r="I15" s="221">
        <f t="shared" si="3"/>
        <v>60.211660401790176</v>
      </c>
      <c r="J15" s="217"/>
      <c r="K15" s="216">
        <f>('[4]Проверочная  таблица'!YM14)/1000</f>
        <v>0</v>
      </c>
      <c r="L15" s="216">
        <f>('[4]Проверочная  таблица'!YX14)/1000</f>
        <v>0</v>
      </c>
      <c r="M15" s="217">
        <f t="shared" si="5"/>
        <v>0</v>
      </c>
      <c r="N15" s="217"/>
      <c r="O15" s="216">
        <f>'[4]Проверочная  таблица'!YN14/1000</f>
        <v>0</v>
      </c>
      <c r="P15" s="216">
        <f>'[4]Проверочная  таблица'!YY14/1000</f>
        <v>0</v>
      </c>
      <c r="Q15" s="217">
        <f t="shared" si="6"/>
        <v>0</v>
      </c>
      <c r="R15" s="217"/>
      <c r="S15" s="216">
        <f>'[4]Проверочная  таблица'!XB17/1000</f>
        <v>546.84</v>
      </c>
      <c r="T15" s="216">
        <f>'[4]Проверочная  таблица'!XE17/1000</f>
        <v>546.84</v>
      </c>
      <c r="U15" s="217">
        <f t="shared" si="7"/>
        <v>100</v>
      </c>
      <c r="V15" s="217"/>
      <c r="W15" s="216">
        <f>'[4]Проверочная  таблица'!XT14/1000</f>
        <v>26383.510999999999</v>
      </c>
      <c r="X15" s="216">
        <f>'[4]Проверочная  таблица'!XW14/1000</f>
        <v>26383.510999999999</v>
      </c>
      <c r="Y15" s="217">
        <f t="shared" si="8"/>
        <v>100</v>
      </c>
      <c r="Z15" s="217"/>
      <c r="AA15" s="217"/>
      <c r="AB15" s="217"/>
      <c r="AC15" s="217">
        <f t="shared" si="9"/>
        <v>0</v>
      </c>
      <c r="AD15" s="217"/>
      <c r="AE15" s="217"/>
      <c r="AF15" s="217"/>
      <c r="AG15" s="217">
        <f t="shared" si="10"/>
        <v>0</v>
      </c>
      <c r="AH15" s="217"/>
      <c r="AI15" s="216">
        <f>('[4]Проверочная  таблица'!XZ14+'[4]Проверочная  таблица'!YD14)/1000</f>
        <v>0</v>
      </c>
      <c r="AJ15" s="216">
        <f>('[4]Проверочная  таблица'!YB14+'[4]Проверочная  таблица'!YF14)/1000</f>
        <v>0</v>
      </c>
      <c r="AK15" s="217">
        <f t="shared" si="11"/>
        <v>0</v>
      </c>
      <c r="AL15" s="217"/>
      <c r="AM15" s="216">
        <f>('[4]Проверочная  таблица'!YO14+'[4]Проверочная  таблица'!ZI14)/1000</f>
        <v>6378.5259999999998</v>
      </c>
      <c r="AN15" s="216">
        <f>('[4]Проверочная  таблица'!YZ14+'[4]Проверочная  таблица'!ZO14)/1000</f>
        <v>6378.5259999999998</v>
      </c>
      <c r="AO15" s="217">
        <f t="shared" si="12"/>
        <v>100</v>
      </c>
      <c r="AP15" s="217"/>
      <c r="AQ15" s="216">
        <f>'[4]Проверочная  таблица'!YP14/1000</f>
        <v>0</v>
      </c>
      <c r="AR15" s="216">
        <f>'[4]Проверочная  таблица'!ZA14/1000</f>
        <v>0</v>
      </c>
      <c r="AS15" s="217">
        <f t="shared" si="13"/>
        <v>0</v>
      </c>
      <c r="AT15" s="217"/>
      <c r="AU15" s="216">
        <f>('[4]Проверочная  таблица'!YQ14+'[4]Проверочная  таблица'!ZJ14)/1000</f>
        <v>6694.8</v>
      </c>
      <c r="AV15" s="216">
        <f>('[4]Проверочная  таблица'!ZB14+'[4]Проверочная  таблица'!ZP14)/1000</f>
        <v>6694.8</v>
      </c>
      <c r="AW15" s="217">
        <f t="shared" si="14"/>
        <v>100</v>
      </c>
      <c r="AX15" s="217"/>
      <c r="AY15" s="216">
        <f>('[4]Проверочная  таблица'!YR14+'[4]Проверочная  таблица'!ZK14)/1000</f>
        <v>86656.56697</v>
      </c>
      <c r="AZ15" s="216">
        <f>('[4]Проверочная  таблица'!ZQ14+'[4]Проверочная  таблица'!ZC14)/1000</f>
        <v>27647.622820000001</v>
      </c>
      <c r="BA15" s="217">
        <f t="shared" si="15"/>
        <v>31.90482128096702</v>
      </c>
      <c r="BB15" s="217"/>
      <c r="BC15" s="216">
        <f>'[4]Проверочная  таблица'!XN14/1000</f>
        <v>3505.0488</v>
      </c>
      <c r="BD15" s="216">
        <f>'[4]Проверочная  таблица'!XQ14/1000</f>
        <v>3335.6473999999998</v>
      </c>
      <c r="BE15" s="217">
        <f t="shared" si="16"/>
        <v>95.166931769965643</v>
      </c>
      <c r="BF15" s="217"/>
      <c r="BG15" s="216">
        <f>'[4]Проверочная  таблица'!XH14/1000</f>
        <v>0</v>
      </c>
      <c r="BH15" s="216">
        <f>'[4]Проверочная  таблица'!XK14/1000</f>
        <v>0</v>
      </c>
      <c r="BI15" s="217">
        <f t="shared" si="17"/>
        <v>0</v>
      </c>
      <c r="BJ15" s="217"/>
      <c r="BK15" s="216">
        <f>('[4]Проверочная  таблица'!YS14+'[4]Проверочная  таблица'!ZL14)/1000</f>
        <v>3307.0474900000004</v>
      </c>
      <c r="BL15" s="216">
        <f>('[4]Проверочная  таблица'!ZR14+'[4]Проверочная  таблица'!ZD14)/1000</f>
        <v>2743.3201800000002</v>
      </c>
      <c r="BM15" s="217">
        <f t="shared" si="18"/>
        <v>82.953758247965155</v>
      </c>
      <c r="BN15" s="217"/>
      <c r="BO15" s="216">
        <f>'[4]Проверочная  таблица'!YT14/1000</f>
        <v>793.26139999999998</v>
      </c>
      <c r="BP15" s="216">
        <f>'[4]Проверочная  таблица'!ZE14/1000</f>
        <v>793.26139999999998</v>
      </c>
      <c r="BQ15" s="217">
        <f t="shared" si="19"/>
        <v>100</v>
      </c>
      <c r="BR15" s="217"/>
      <c r="BS15" s="216">
        <f>'[4]Проверочная  таблица'!YU14/1000</f>
        <v>1359.9086400000001</v>
      </c>
      <c r="BT15" s="216">
        <f>'[4]Проверочная  таблица'!ZF14/1000</f>
        <v>1359.9086400000001</v>
      </c>
      <c r="BU15" s="217">
        <f t="shared" si="20"/>
        <v>100</v>
      </c>
      <c r="BV15" s="217"/>
      <c r="BW15" s="216">
        <f>('[4]Проверочная  таблица'!YV14+'[4]Проверочная  таблица'!ZM14)/1000</f>
        <v>14524.190500000001</v>
      </c>
      <c r="BX15" s="216">
        <f>('[4]Проверочная  таблица'!ZG14+'[4]Проверочная  таблица'!ZS14)/1000</f>
        <v>14524.190500000001</v>
      </c>
      <c r="BY15" s="217">
        <f t="shared" si="21"/>
        <v>100</v>
      </c>
    </row>
    <row r="16" spans="1:77" s="219" customFormat="1" ht="21.75" customHeight="1" x14ac:dyDescent="0.25">
      <c r="A16" s="220" t="s">
        <v>17</v>
      </c>
      <c r="B16" s="337">
        <f t="shared" si="0"/>
        <v>0</v>
      </c>
      <c r="C16" s="337">
        <f t="shared" si="0"/>
        <v>91117.807849999997</v>
      </c>
      <c r="D16" s="338">
        <f>'[2]Для администрации КБ_точно'!AB19</f>
        <v>91169.887850000014</v>
      </c>
      <c r="E16" s="339">
        <f t="shared" si="1"/>
        <v>52.080000000016298</v>
      </c>
      <c r="F16" s="338">
        <f>'[2]Для администрации КБ_точно'!AC19</f>
        <v>65015.983840000001</v>
      </c>
      <c r="G16" s="339">
        <f t="shared" si="2"/>
        <v>67.863030000007711</v>
      </c>
      <c r="H16" s="221">
        <f t="shared" si="4"/>
        <v>64948.120809999993</v>
      </c>
      <c r="I16" s="221">
        <f t="shared" si="3"/>
        <v>71.279283756385936</v>
      </c>
      <c r="J16" s="217"/>
      <c r="K16" s="216">
        <f>('[4]Проверочная  таблица'!YM20)/1000</f>
        <v>0</v>
      </c>
      <c r="L16" s="216">
        <f>('[4]Проверочная  таблица'!YX20)/1000</f>
        <v>0</v>
      </c>
      <c r="M16" s="217">
        <f t="shared" si="5"/>
        <v>0</v>
      </c>
      <c r="N16" s="217"/>
      <c r="O16" s="216">
        <f>'[4]Проверочная  таблица'!YN20/1000</f>
        <v>5649.89</v>
      </c>
      <c r="P16" s="216">
        <f>'[4]Проверочная  таблица'!YY20/1000</f>
        <v>5648.9156600000006</v>
      </c>
      <c r="Q16" s="217">
        <f t="shared" si="6"/>
        <v>99.98275470849876</v>
      </c>
      <c r="R16" s="217"/>
      <c r="S16" s="216">
        <f>'[4]Проверочная  таблица'!XB18/1000</f>
        <v>130.19999999999999</v>
      </c>
      <c r="T16" s="216">
        <f>'[4]Проверочная  таблица'!XE18/1000</f>
        <v>114.41697000000001</v>
      </c>
      <c r="U16" s="217">
        <f t="shared" si="7"/>
        <v>87.877857142857152</v>
      </c>
      <c r="V16" s="217"/>
      <c r="W16" s="216">
        <f>'[4]Проверочная  таблица'!XT20/1000</f>
        <v>18039.288</v>
      </c>
      <c r="X16" s="216">
        <f>'[4]Проверочная  таблица'!XW20/1000</f>
        <v>17125.411079999998</v>
      </c>
      <c r="Y16" s="217">
        <f t="shared" si="8"/>
        <v>94.933963469068175</v>
      </c>
      <c r="Z16" s="217"/>
      <c r="AA16" s="217"/>
      <c r="AB16" s="217"/>
      <c r="AC16" s="217">
        <f t="shared" si="9"/>
        <v>0</v>
      </c>
      <c r="AD16" s="217"/>
      <c r="AE16" s="217"/>
      <c r="AF16" s="217"/>
      <c r="AG16" s="217">
        <f t="shared" si="10"/>
        <v>0</v>
      </c>
      <c r="AH16" s="217"/>
      <c r="AI16" s="216">
        <f>('[4]Проверочная  таблица'!XZ20+'[4]Проверочная  таблица'!YD20)/1000</f>
        <v>0</v>
      </c>
      <c r="AJ16" s="216">
        <f>('[4]Проверочная  таблица'!YB20+'[4]Проверочная  таблица'!YF20)/1000</f>
        <v>0</v>
      </c>
      <c r="AK16" s="217">
        <f t="shared" si="11"/>
        <v>0</v>
      </c>
      <c r="AL16" s="217"/>
      <c r="AM16" s="216">
        <f>('[4]Проверочная  таблица'!YO20+'[4]Проверочная  таблица'!ZI20)/1000</f>
        <v>0</v>
      </c>
      <c r="AN16" s="216">
        <f>('[4]Проверочная  таблица'!YZ20+'[4]Проверочная  таблица'!ZO20)/1000</f>
        <v>0</v>
      </c>
      <c r="AO16" s="217">
        <f t="shared" si="12"/>
        <v>0</v>
      </c>
      <c r="AP16" s="217"/>
      <c r="AQ16" s="216">
        <f>'[4]Проверочная  таблица'!YP20/1000</f>
        <v>0</v>
      </c>
      <c r="AR16" s="216">
        <f>'[4]Проверочная  таблица'!ZA20/1000</f>
        <v>0</v>
      </c>
      <c r="AS16" s="217">
        <f t="shared" si="13"/>
        <v>0</v>
      </c>
      <c r="AT16" s="217"/>
      <c r="AU16" s="216">
        <f>('[4]Проверочная  таблица'!YQ20+'[4]Проверочная  таблица'!ZJ20)/1000</f>
        <v>10085.6</v>
      </c>
      <c r="AV16" s="216">
        <f>('[4]Проверочная  таблица'!ZB20+'[4]Проверочная  таблица'!ZP20)/1000</f>
        <v>10085.6</v>
      </c>
      <c r="AW16" s="217">
        <f t="shared" si="14"/>
        <v>100</v>
      </c>
      <c r="AX16" s="217"/>
      <c r="AY16" s="216">
        <f>('[4]Проверочная  таблица'!YR20+'[4]Проверочная  таблица'!ZK20)/1000</f>
        <v>40718.729200000002</v>
      </c>
      <c r="AZ16" s="216">
        <f>('[4]Проверочная  таблица'!ZQ20+'[4]Проверочная  таблица'!ZC20)/1000</f>
        <v>15479.676469999999</v>
      </c>
      <c r="BA16" s="217">
        <f t="shared" si="15"/>
        <v>38.016108985051524</v>
      </c>
      <c r="BB16" s="217"/>
      <c r="BC16" s="216">
        <f>'[4]Проверочная  таблица'!XN20/1000</f>
        <v>1887.3339699999999</v>
      </c>
      <c r="BD16" s="216">
        <f>'[4]Проверочная  таблица'!XQ20/1000</f>
        <v>1887.33395</v>
      </c>
      <c r="BE16" s="217">
        <f t="shared" si="16"/>
        <v>99.999998940304138</v>
      </c>
      <c r="BF16" s="217"/>
      <c r="BG16" s="216">
        <f>'[4]Проверочная  таблица'!XH20/1000</f>
        <v>0</v>
      </c>
      <c r="BH16" s="216">
        <f>'[4]Проверочная  таблица'!XK20/1000</f>
        <v>0</v>
      </c>
      <c r="BI16" s="217">
        <f t="shared" si="17"/>
        <v>0</v>
      </c>
      <c r="BJ16" s="217"/>
      <c r="BK16" s="216">
        <f>('[4]Проверочная  таблица'!YS20+'[4]Проверочная  таблица'!ZL20)/1000</f>
        <v>0</v>
      </c>
      <c r="BL16" s="216">
        <f>('[4]Проверочная  таблица'!ZR20+'[4]Проверочная  таблица'!ZD20)/1000</f>
        <v>0</v>
      </c>
      <c r="BM16" s="217">
        <f t="shared" si="18"/>
        <v>0</v>
      </c>
      <c r="BN16" s="217"/>
      <c r="BO16" s="216">
        <f>'[4]Проверочная  таблица'!YT20/1000</f>
        <v>657.50342999999998</v>
      </c>
      <c r="BP16" s="216">
        <f>'[4]Проверочная  таблица'!ZE20/1000</f>
        <v>657.50342999999998</v>
      </c>
      <c r="BQ16" s="217">
        <f t="shared" si="19"/>
        <v>100</v>
      </c>
      <c r="BR16" s="217"/>
      <c r="BS16" s="216">
        <f>'[4]Проверочная  таблица'!YU20/1000</f>
        <v>520.04669999999999</v>
      </c>
      <c r="BT16" s="216">
        <f>'[4]Проверочная  таблица'!ZF20/1000</f>
        <v>520.04669999999999</v>
      </c>
      <c r="BU16" s="217">
        <f t="shared" si="20"/>
        <v>100</v>
      </c>
      <c r="BV16" s="217"/>
      <c r="BW16" s="216">
        <f>('[4]Проверочная  таблица'!YV20+'[4]Проверочная  таблица'!ZM20)/1000</f>
        <v>13429.216549999999</v>
      </c>
      <c r="BX16" s="216">
        <f>('[4]Проверочная  таблица'!ZG20+'[4]Проверочная  таблица'!ZS20)/1000</f>
        <v>13429.216549999999</v>
      </c>
      <c r="BY16" s="217">
        <f t="shared" si="21"/>
        <v>100</v>
      </c>
    </row>
    <row r="17" spans="1:77" s="219" customFormat="1" ht="21.75" customHeight="1" x14ac:dyDescent="0.25">
      <c r="A17" s="220" t="s">
        <v>18</v>
      </c>
      <c r="B17" s="337">
        <f t="shared" si="0"/>
        <v>0</v>
      </c>
      <c r="C17" s="337">
        <f t="shared" si="0"/>
        <v>113539.48849</v>
      </c>
      <c r="D17" s="338">
        <f>'[2]Для администрации КБ_точно'!AB20</f>
        <v>113539.48849</v>
      </c>
      <c r="E17" s="339">
        <f t="shared" si="1"/>
        <v>0</v>
      </c>
      <c r="F17" s="338">
        <f>'[2]Для администрации КБ_точно'!AC20</f>
        <v>95927.411250000005</v>
      </c>
      <c r="G17" s="339">
        <f t="shared" si="2"/>
        <v>-0.62282999999297317</v>
      </c>
      <c r="H17" s="221">
        <f t="shared" si="4"/>
        <v>95928.034079999998</v>
      </c>
      <c r="I17" s="221">
        <f t="shared" si="3"/>
        <v>84.488696713169404</v>
      </c>
      <c r="J17" s="217"/>
      <c r="K17" s="216">
        <f>('[4]Проверочная  таблица'!YM21)/1000</f>
        <v>0</v>
      </c>
      <c r="L17" s="216">
        <f>('[4]Проверочная  таблица'!YX21)/1000</f>
        <v>0</v>
      </c>
      <c r="M17" s="217">
        <f t="shared" si="5"/>
        <v>0</v>
      </c>
      <c r="N17" s="217"/>
      <c r="O17" s="216">
        <f>'[4]Проверочная  таблица'!YN21/1000</f>
        <v>18869.68</v>
      </c>
      <c r="P17" s="216">
        <f>'[4]Проверочная  таблица'!YY21/1000</f>
        <v>3818.8981800000001</v>
      </c>
      <c r="Q17" s="217">
        <f t="shared" si="6"/>
        <v>20.238277384672131</v>
      </c>
      <c r="R17" s="217"/>
      <c r="S17" s="216">
        <f>'[4]Проверочная  таблица'!XB19/1000</f>
        <v>130.19999999999999</v>
      </c>
      <c r="T17" s="216">
        <f>'[4]Проверочная  таблица'!XE19/1000</f>
        <v>127.3356</v>
      </c>
      <c r="U17" s="217">
        <f t="shared" si="7"/>
        <v>97.800000000000011</v>
      </c>
      <c r="V17" s="217"/>
      <c r="W17" s="216">
        <f>'[4]Проверочная  таблица'!XT21/1000</f>
        <v>24481.442999999999</v>
      </c>
      <c r="X17" s="216">
        <f>'[4]Проверочная  таблица'!XW21/1000</f>
        <v>24310.384879999998</v>
      </c>
      <c r="Y17" s="217">
        <f t="shared" si="8"/>
        <v>99.301274357071193</v>
      </c>
      <c r="Z17" s="217"/>
      <c r="AA17" s="217"/>
      <c r="AB17" s="217"/>
      <c r="AC17" s="217">
        <f t="shared" si="9"/>
        <v>0</v>
      </c>
      <c r="AD17" s="217"/>
      <c r="AE17" s="217"/>
      <c r="AF17" s="217"/>
      <c r="AG17" s="217">
        <f t="shared" si="10"/>
        <v>0</v>
      </c>
      <c r="AH17" s="217"/>
      <c r="AI17" s="216">
        <f>('[4]Проверочная  таблица'!XZ21+'[4]Проверочная  таблица'!YD21)/1000</f>
        <v>0</v>
      </c>
      <c r="AJ17" s="216">
        <f>('[4]Проверочная  таблица'!YB21+'[4]Проверочная  таблица'!YF21)/1000</f>
        <v>0</v>
      </c>
      <c r="AK17" s="217">
        <f t="shared" si="11"/>
        <v>0</v>
      </c>
      <c r="AL17" s="217"/>
      <c r="AM17" s="216">
        <f>('[4]Проверочная  таблица'!YO21+'[4]Проверочная  таблица'!ZI21)/1000</f>
        <v>1034.4938099999999</v>
      </c>
      <c r="AN17" s="216">
        <f>('[4]Проверочная  таблица'!YZ21+'[4]Проверочная  таблица'!ZO21)/1000</f>
        <v>1034.4938099999999</v>
      </c>
      <c r="AO17" s="217">
        <f t="shared" si="12"/>
        <v>100</v>
      </c>
      <c r="AP17" s="217"/>
      <c r="AQ17" s="216">
        <f>'[4]Проверочная  таблица'!YP21/1000</f>
        <v>0</v>
      </c>
      <c r="AR17" s="216">
        <f>'[4]Проверочная  таблица'!ZA21/1000</f>
        <v>0</v>
      </c>
      <c r="AS17" s="217">
        <f t="shared" si="13"/>
        <v>0</v>
      </c>
      <c r="AT17" s="217"/>
      <c r="AU17" s="216">
        <f>('[4]Проверочная  таблица'!YQ21+'[4]Проверочная  таблица'!ZJ21)/1000</f>
        <v>0</v>
      </c>
      <c r="AV17" s="216">
        <f>('[4]Проверочная  таблица'!ZB21+'[4]Проверочная  таблица'!ZP21)/1000</f>
        <v>0</v>
      </c>
      <c r="AW17" s="217">
        <f t="shared" si="14"/>
        <v>0</v>
      </c>
      <c r="AX17" s="217"/>
      <c r="AY17" s="216">
        <f>('[4]Проверочная  таблица'!YR21+'[4]Проверочная  таблица'!ZK21)/1000</f>
        <v>23879.394199999999</v>
      </c>
      <c r="AZ17" s="216">
        <f>('[4]Проверочная  таблица'!ZQ21+'[4]Проверочная  таблица'!ZC21)/1000</f>
        <v>21775.498100000001</v>
      </c>
      <c r="BA17" s="217">
        <f t="shared" si="15"/>
        <v>91.189491314649857</v>
      </c>
      <c r="BB17" s="217"/>
      <c r="BC17" s="216">
        <f>'[4]Проверочная  таблица'!XN21/1000</f>
        <v>1348.0956899999999</v>
      </c>
      <c r="BD17" s="216">
        <f>'[4]Проверочная  таблица'!XQ21/1000</f>
        <v>1348.09565</v>
      </c>
      <c r="BE17" s="217">
        <f t="shared" si="16"/>
        <v>99.999997032851581</v>
      </c>
      <c r="BF17" s="217"/>
      <c r="BG17" s="216">
        <f>'[4]Проверочная  таблица'!XH21/1000</f>
        <v>0</v>
      </c>
      <c r="BH17" s="216">
        <f>'[4]Проверочная  таблица'!XK21/1000</f>
        <v>0</v>
      </c>
      <c r="BI17" s="217">
        <f t="shared" si="17"/>
        <v>0</v>
      </c>
      <c r="BJ17" s="217"/>
      <c r="BK17" s="216">
        <f>('[4]Проверочная  таблица'!YS21+'[4]Проверочная  таблица'!ZL21)/1000</f>
        <v>26035.472510000003</v>
      </c>
      <c r="BL17" s="216">
        <f>('[4]Проверочная  таблица'!ZR21+'[4]Проверочная  таблица'!ZD21)/1000</f>
        <v>25752.618579999998</v>
      </c>
      <c r="BM17" s="217">
        <f t="shared" si="18"/>
        <v>98.913582498295881</v>
      </c>
      <c r="BN17" s="217"/>
      <c r="BO17" s="216">
        <f>'[4]Проверочная  таблица'!YT21/1000</f>
        <v>906.96686999999997</v>
      </c>
      <c r="BP17" s="216">
        <f>'[4]Проверочная  таблица'!ZE21/1000</f>
        <v>906.96686999999997</v>
      </c>
      <c r="BQ17" s="217">
        <f t="shared" si="19"/>
        <v>100</v>
      </c>
      <c r="BR17" s="217"/>
      <c r="BS17" s="216">
        <f>'[4]Проверочная  таблица'!YU21/1000</f>
        <v>1361.41579</v>
      </c>
      <c r="BT17" s="216">
        <f>'[4]Проверочная  таблица'!ZF21/1000</f>
        <v>1361.41579</v>
      </c>
      <c r="BU17" s="217">
        <f t="shared" si="20"/>
        <v>100</v>
      </c>
      <c r="BV17" s="217"/>
      <c r="BW17" s="216">
        <f>('[4]Проверочная  таблица'!YV21+'[4]Проверочная  таблица'!ZM21)/1000</f>
        <v>15492.326620000002</v>
      </c>
      <c r="BX17" s="216">
        <f>('[4]Проверочная  таблица'!ZG21+'[4]Проверочная  таблица'!ZS21)/1000</f>
        <v>15492.326620000002</v>
      </c>
      <c r="BY17" s="217">
        <f t="shared" si="21"/>
        <v>100</v>
      </c>
    </row>
    <row r="18" spans="1:77" s="219" customFormat="1" ht="21.75" customHeight="1" x14ac:dyDescent="0.25">
      <c r="A18" s="220" t="s">
        <v>19</v>
      </c>
      <c r="B18" s="337">
        <f t="shared" si="0"/>
        <v>0</v>
      </c>
      <c r="C18" s="337">
        <f t="shared" si="0"/>
        <v>136293.66331999999</v>
      </c>
      <c r="D18" s="338">
        <f>'[2]Для администрации КБ_точно'!AB21</f>
        <v>136267.62331999998</v>
      </c>
      <c r="E18" s="339">
        <f t="shared" si="1"/>
        <v>-26.040000000008149</v>
      </c>
      <c r="F18" s="338">
        <f>'[2]Для администрации КБ_точно'!AC21</f>
        <v>136104.42899000001</v>
      </c>
      <c r="G18" s="339">
        <f t="shared" si="2"/>
        <v>-44.329989999998361</v>
      </c>
      <c r="H18" s="221">
        <f t="shared" si="4"/>
        <v>136148.75898000001</v>
      </c>
      <c r="I18" s="221">
        <f t="shared" si="3"/>
        <v>99.893682261911351</v>
      </c>
      <c r="J18" s="217"/>
      <c r="K18" s="216">
        <f>('[4]Проверочная  таблица'!YM22)/1000</f>
        <v>0</v>
      </c>
      <c r="L18" s="216">
        <f>('[4]Проверочная  таблица'!YX22)/1000</f>
        <v>0</v>
      </c>
      <c r="M18" s="217">
        <f t="shared" si="5"/>
        <v>0</v>
      </c>
      <c r="N18" s="217"/>
      <c r="O18" s="216">
        <f>'[4]Проверочная  таблица'!YN22/1000</f>
        <v>0</v>
      </c>
      <c r="P18" s="216">
        <f>'[4]Проверочная  таблица'!YY22/1000</f>
        <v>0</v>
      </c>
      <c r="Q18" s="217">
        <f t="shared" si="6"/>
        <v>0</v>
      </c>
      <c r="R18" s="217"/>
      <c r="S18" s="216">
        <f>'[4]Проверочная  таблица'!XB20/1000</f>
        <v>182.28</v>
      </c>
      <c r="T18" s="216">
        <f>'[4]Проверочная  таблица'!XE20/1000</f>
        <v>182.28</v>
      </c>
      <c r="U18" s="217">
        <f t="shared" si="7"/>
        <v>100</v>
      </c>
      <c r="V18" s="217"/>
      <c r="W18" s="216">
        <f>'[4]Проверочная  таблица'!XT22/1000</f>
        <v>21982.734</v>
      </c>
      <c r="X18" s="216">
        <f>'[4]Проверочная  таблица'!XW22/1000</f>
        <v>21837.829839999999</v>
      </c>
      <c r="Y18" s="217">
        <f t="shared" si="8"/>
        <v>99.34082739662864</v>
      </c>
      <c r="Z18" s="217"/>
      <c r="AA18" s="217"/>
      <c r="AB18" s="217"/>
      <c r="AC18" s="217">
        <f t="shared" si="9"/>
        <v>0</v>
      </c>
      <c r="AD18" s="217"/>
      <c r="AE18" s="217"/>
      <c r="AF18" s="217"/>
      <c r="AG18" s="217">
        <f t="shared" si="10"/>
        <v>0</v>
      </c>
      <c r="AH18" s="217"/>
      <c r="AI18" s="216">
        <f>('[4]Проверочная  таблица'!XZ22+'[4]Проверочная  таблица'!YD22)/1000</f>
        <v>27167.689879999998</v>
      </c>
      <c r="AJ18" s="216">
        <f>('[4]Проверочная  таблица'!YB22+'[4]Проверочная  таблица'!YF22)/1000</f>
        <v>27167.689879999998</v>
      </c>
      <c r="AK18" s="217">
        <f t="shared" si="11"/>
        <v>100</v>
      </c>
      <c r="AL18" s="217"/>
      <c r="AM18" s="216">
        <f>('[4]Проверочная  таблица'!YO22+'[4]Проверочная  таблица'!ZI22)/1000</f>
        <v>0</v>
      </c>
      <c r="AN18" s="216">
        <f>('[4]Проверочная  таблица'!YZ22+'[4]Проверочная  таблица'!ZO22)/1000</f>
        <v>0</v>
      </c>
      <c r="AO18" s="217">
        <f t="shared" si="12"/>
        <v>0</v>
      </c>
      <c r="AP18" s="217"/>
      <c r="AQ18" s="216">
        <f>'[4]Проверочная  таблица'!YP22/1000</f>
        <v>0</v>
      </c>
      <c r="AR18" s="216">
        <f>'[4]Проверочная  таблица'!ZA22/1000</f>
        <v>0</v>
      </c>
      <c r="AS18" s="217">
        <f t="shared" si="13"/>
        <v>0</v>
      </c>
      <c r="AT18" s="217"/>
      <c r="AU18" s="216">
        <f>('[4]Проверочная  таблица'!YQ22+'[4]Проверочная  таблица'!ZJ22)/1000</f>
        <v>10950</v>
      </c>
      <c r="AV18" s="216">
        <f>('[4]Проверочная  таблица'!ZB22+'[4]Проверочная  таблица'!ZP22)/1000</f>
        <v>10950</v>
      </c>
      <c r="AW18" s="217">
        <f t="shared" si="14"/>
        <v>100</v>
      </c>
      <c r="AX18" s="217"/>
      <c r="AY18" s="216">
        <f>('[4]Проверочная  таблица'!YR22+'[4]Проверочная  таблица'!ZK22)/1000</f>
        <v>54357.337200000002</v>
      </c>
      <c r="AZ18" s="216">
        <f>('[4]Проверочная  таблица'!ZQ22+'[4]Проверочная  таблица'!ZC22)/1000</f>
        <v>54357.337200000002</v>
      </c>
      <c r="BA18" s="217">
        <f t="shared" si="15"/>
        <v>100</v>
      </c>
      <c r="BB18" s="217"/>
      <c r="BC18" s="216">
        <f>'[4]Проверочная  таблица'!XN22/1000</f>
        <v>1617.7148299999999</v>
      </c>
      <c r="BD18" s="216">
        <f>'[4]Проверочная  таблица'!XQ22/1000</f>
        <v>1617.7146499999999</v>
      </c>
      <c r="BE18" s="217">
        <f t="shared" si="16"/>
        <v>99.999988873193431</v>
      </c>
      <c r="BF18" s="217"/>
      <c r="BG18" s="216">
        <f>'[4]Проверочная  таблица'!XH22/1000</f>
        <v>0</v>
      </c>
      <c r="BH18" s="216">
        <f>'[4]Проверочная  таблица'!XK22/1000</f>
        <v>0</v>
      </c>
      <c r="BI18" s="217">
        <f t="shared" si="17"/>
        <v>0</v>
      </c>
      <c r="BJ18" s="217"/>
      <c r="BK18" s="216">
        <f>('[4]Проверочная  таблица'!YS22+'[4]Проверочная  таблица'!ZL22)/1000</f>
        <v>3145.1116000000002</v>
      </c>
      <c r="BL18" s="216">
        <f>('[4]Проверочная  таблица'!ZR22+'[4]Проверочная  таблица'!ZD22)/1000</f>
        <v>3145.1116000000002</v>
      </c>
      <c r="BM18" s="217">
        <f t="shared" si="18"/>
        <v>100</v>
      </c>
      <c r="BN18" s="217"/>
      <c r="BO18" s="216">
        <f>'[4]Проверочная  таблица'!YT22/1000</f>
        <v>872.30764999999997</v>
      </c>
      <c r="BP18" s="216">
        <f>'[4]Проверочная  таблица'!ZE22/1000</f>
        <v>872.30764999999997</v>
      </c>
      <c r="BQ18" s="217">
        <f t="shared" si="19"/>
        <v>100</v>
      </c>
      <c r="BR18" s="217"/>
      <c r="BS18" s="216">
        <f>'[4]Проверочная  таблица'!YU22/1000</f>
        <v>1351.6905899999999</v>
      </c>
      <c r="BT18" s="216">
        <f>'[4]Проверочная  таблица'!ZF22/1000</f>
        <v>1351.6905899999999</v>
      </c>
      <c r="BU18" s="217">
        <f t="shared" si="20"/>
        <v>100</v>
      </c>
      <c r="BV18" s="217"/>
      <c r="BW18" s="216">
        <f>('[4]Проверочная  таблица'!YV22+'[4]Проверочная  таблица'!ZM22)/1000</f>
        <v>14666.797570000001</v>
      </c>
      <c r="BX18" s="216">
        <f>('[4]Проверочная  таблица'!ZG22+'[4]Проверочная  таблица'!ZS22)/1000</f>
        <v>14666.797570000001</v>
      </c>
      <c r="BY18" s="217">
        <f t="shared" si="21"/>
        <v>100</v>
      </c>
    </row>
    <row r="19" spans="1:77" s="219" customFormat="1" ht="21.75" customHeight="1" x14ac:dyDescent="0.25">
      <c r="A19" s="220" t="s">
        <v>20</v>
      </c>
      <c r="B19" s="337">
        <f t="shared" si="0"/>
        <v>0</v>
      </c>
      <c r="C19" s="337">
        <f t="shared" si="0"/>
        <v>82500.649900000004</v>
      </c>
      <c r="D19" s="338">
        <f>'[2]Для администрации КБ_точно'!AB22</f>
        <v>82578.769899999999</v>
      </c>
      <c r="E19" s="339">
        <f t="shared" si="1"/>
        <v>78.119999999995343</v>
      </c>
      <c r="F19" s="338">
        <f>'[2]Для администрации КБ_точно'!AC22</f>
        <v>82564.048939999993</v>
      </c>
      <c r="G19" s="339">
        <f t="shared" si="2"/>
        <v>81.607229999994161</v>
      </c>
      <c r="H19" s="221">
        <f t="shared" si="4"/>
        <v>82482.441709999999</v>
      </c>
      <c r="I19" s="221">
        <f t="shared" si="3"/>
        <v>99.977929640527591</v>
      </c>
      <c r="J19" s="217"/>
      <c r="K19" s="216">
        <f>('[4]Проверочная  таблица'!YM15)/1000</f>
        <v>0</v>
      </c>
      <c r="L19" s="216">
        <f>('[4]Проверочная  таблица'!YX15)/1000</f>
        <v>0</v>
      </c>
      <c r="M19" s="217">
        <f t="shared" si="5"/>
        <v>0</v>
      </c>
      <c r="N19" s="217"/>
      <c r="O19" s="216">
        <f>'[4]Проверочная  таблица'!YN15/1000</f>
        <v>27174.991600000001</v>
      </c>
      <c r="P19" s="216">
        <f>'[4]Проверочная  таблица'!YY15/1000</f>
        <v>27174.991600000001</v>
      </c>
      <c r="Q19" s="217">
        <f t="shared" si="6"/>
        <v>100</v>
      </c>
      <c r="R19" s="217"/>
      <c r="S19" s="216">
        <f>'[4]Проверочная  таблица'!XB21/1000</f>
        <v>130.19999999999999</v>
      </c>
      <c r="T19" s="216">
        <f>'[4]Проверочная  таблица'!XE21/1000</f>
        <v>126.71277000000001</v>
      </c>
      <c r="U19" s="217">
        <f t="shared" si="7"/>
        <v>97.321635944700475</v>
      </c>
      <c r="V19" s="217"/>
      <c r="W19" s="216">
        <f>'[4]Проверочная  таблица'!XT15/1000</f>
        <v>16423.606</v>
      </c>
      <c r="X19" s="216">
        <f>'[4]Проверочная  таблица'!XW15/1000</f>
        <v>16408.885200000001</v>
      </c>
      <c r="Y19" s="217">
        <f t="shared" si="8"/>
        <v>99.910368039759362</v>
      </c>
      <c r="Z19" s="217"/>
      <c r="AA19" s="217"/>
      <c r="AB19" s="217"/>
      <c r="AC19" s="217">
        <f t="shared" si="9"/>
        <v>0</v>
      </c>
      <c r="AD19" s="217"/>
      <c r="AE19" s="217"/>
      <c r="AF19" s="217"/>
      <c r="AG19" s="217">
        <f t="shared" si="10"/>
        <v>0</v>
      </c>
      <c r="AH19" s="217"/>
      <c r="AI19" s="216">
        <f>('[4]Проверочная  таблица'!XZ15+'[4]Проверочная  таблица'!YD15)/1000</f>
        <v>0</v>
      </c>
      <c r="AJ19" s="216">
        <f>('[4]Проверочная  таблица'!YB15+'[4]Проверочная  таблица'!YF15)/1000</f>
        <v>0</v>
      </c>
      <c r="AK19" s="217">
        <f t="shared" si="11"/>
        <v>0</v>
      </c>
      <c r="AL19" s="217"/>
      <c r="AM19" s="216">
        <f>('[4]Проверочная  таблица'!YO15+'[4]Проверочная  таблица'!ZI15)/1000</f>
        <v>2001.3362999999999</v>
      </c>
      <c r="AN19" s="216">
        <f>('[4]Проверочная  таблица'!YZ15+'[4]Проверочная  таблица'!ZO15)/1000</f>
        <v>2001.3362999999999</v>
      </c>
      <c r="AO19" s="217">
        <f t="shared" si="12"/>
        <v>100</v>
      </c>
      <c r="AP19" s="217"/>
      <c r="AQ19" s="216">
        <f>'[4]Проверочная  таблица'!YP15/1000</f>
        <v>0</v>
      </c>
      <c r="AR19" s="216">
        <f>'[4]Проверочная  таблица'!ZA15/1000</f>
        <v>0</v>
      </c>
      <c r="AS19" s="217">
        <f t="shared" si="13"/>
        <v>0</v>
      </c>
      <c r="AT19" s="217"/>
      <c r="AU19" s="216">
        <f>('[4]Проверочная  таблица'!YQ15+'[4]Проверочная  таблица'!ZJ15)/1000</f>
        <v>0</v>
      </c>
      <c r="AV19" s="216">
        <f>('[4]Проверочная  таблица'!ZB15+'[4]Проверочная  таблица'!ZP15)/1000</f>
        <v>0</v>
      </c>
      <c r="AW19" s="217">
        <f t="shared" si="14"/>
        <v>0</v>
      </c>
      <c r="AX19" s="217"/>
      <c r="AY19" s="216">
        <f>('[4]Проверочная  таблица'!YR15+'[4]Проверочная  таблица'!ZK15)/1000</f>
        <v>10661.925999999999</v>
      </c>
      <c r="AZ19" s="216">
        <f>('[4]Проверочная  таблица'!ZQ15+'[4]Проверочная  таблица'!ZC15)/1000</f>
        <v>10661.925999999999</v>
      </c>
      <c r="BA19" s="217">
        <f t="shared" si="15"/>
        <v>100</v>
      </c>
      <c r="BB19" s="217"/>
      <c r="BC19" s="216">
        <f>'[4]Проверочная  таблица'!XN15/1000</f>
        <v>2156.9531099999999</v>
      </c>
      <c r="BD19" s="216">
        <f>'[4]Проверочная  таблица'!XQ15/1000</f>
        <v>2156.9529500000003</v>
      </c>
      <c r="BE19" s="217">
        <f t="shared" si="16"/>
        <v>99.999992582128982</v>
      </c>
      <c r="BF19" s="217"/>
      <c r="BG19" s="216">
        <f>'[4]Проверочная  таблица'!XH15/1000</f>
        <v>0</v>
      </c>
      <c r="BH19" s="216">
        <f>'[4]Проверочная  таблица'!XK15/1000</f>
        <v>0</v>
      </c>
      <c r="BI19" s="217">
        <f t="shared" si="17"/>
        <v>0</v>
      </c>
      <c r="BJ19" s="217"/>
      <c r="BK19" s="216">
        <f>('[4]Проверочная  таблица'!YS15+'[4]Проверочная  таблица'!ZL15)/1000</f>
        <v>9267.0139999999992</v>
      </c>
      <c r="BL19" s="216">
        <f>('[4]Проверочная  таблица'!ZR15+'[4]Проверочная  таблица'!ZD15)/1000</f>
        <v>9267.0139999999992</v>
      </c>
      <c r="BM19" s="217">
        <f t="shared" si="18"/>
        <v>100</v>
      </c>
      <c r="BN19" s="217"/>
      <c r="BO19" s="216">
        <f>'[4]Проверочная  таблица'!YT15/1000</f>
        <v>578.7364</v>
      </c>
      <c r="BP19" s="216">
        <f>'[4]Проверочная  таблица'!ZE15/1000</f>
        <v>578.7364</v>
      </c>
      <c r="BQ19" s="217">
        <f t="shared" si="19"/>
        <v>100</v>
      </c>
      <c r="BR19" s="217"/>
      <c r="BS19" s="216">
        <f>'[4]Проверочная  таблица'!YU15/1000</f>
        <v>557.53543999999999</v>
      </c>
      <c r="BT19" s="216">
        <f>'[4]Проверочная  таблица'!ZF15/1000</f>
        <v>557.53543999999999</v>
      </c>
      <c r="BU19" s="217">
        <f t="shared" si="20"/>
        <v>100</v>
      </c>
      <c r="BV19" s="217"/>
      <c r="BW19" s="216">
        <f>('[4]Проверочная  таблица'!YV15+'[4]Проверочная  таблица'!ZM15)/1000</f>
        <v>13548.351050000001</v>
      </c>
      <c r="BX19" s="216">
        <f>('[4]Проверочная  таблица'!ZG15+'[4]Проверочная  таблица'!ZS15)/1000</f>
        <v>13548.351050000001</v>
      </c>
      <c r="BY19" s="217">
        <f t="shared" si="21"/>
        <v>100</v>
      </c>
    </row>
    <row r="20" spans="1:77" s="219" customFormat="1" ht="21.75" customHeight="1" x14ac:dyDescent="0.25">
      <c r="A20" s="220" t="s">
        <v>21</v>
      </c>
      <c r="B20" s="337">
        <f t="shared" si="0"/>
        <v>0</v>
      </c>
      <c r="C20" s="337">
        <f t="shared" si="0"/>
        <v>75181.996520000001</v>
      </c>
      <c r="D20" s="338">
        <f>'[2]Для администрации КБ_точно'!AB23</f>
        <v>75129.916519999999</v>
      </c>
      <c r="E20" s="339">
        <f t="shared" si="1"/>
        <v>-52.080000000001746</v>
      </c>
      <c r="F20" s="338">
        <f>'[2]Для администрации КБ_точно'!AC23</f>
        <v>72563.945110000001</v>
      </c>
      <c r="G20" s="339">
        <f t="shared" si="2"/>
        <v>-33.790009999996983</v>
      </c>
      <c r="H20" s="221">
        <f t="shared" si="4"/>
        <v>72597.735119999998</v>
      </c>
      <c r="I20" s="221">
        <f t="shared" si="3"/>
        <v>96.562659254050885</v>
      </c>
      <c r="J20" s="217"/>
      <c r="K20" s="216">
        <f>('[4]Проверочная  таблица'!YM23)/1000</f>
        <v>0</v>
      </c>
      <c r="L20" s="216">
        <f>('[4]Проверочная  таблица'!YX23)/1000</f>
        <v>0</v>
      </c>
      <c r="M20" s="217">
        <f t="shared" si="5"/>
        <v>0</v>
      </c>
      <c r="N20" s="217"/>
      <c r="O20" s="216">
        <f>'[4]Проверочная  таблица'!YN23/1000</f>
        <v>0</v>
      </c>
      <c r="P20" s="216">
        <f>'[4]Проверочная  таблица'!YY23/1000</f>
        <v>0</v>
      </c>
      <c r="Q20" s="217">
        <f t="shared" si="6"/>
        <v>0</v>
      </c>
      <c r="R20" s="217"/>
      <c r="S20" s="216">
        <f>'[4]Проверочная  таблица'!XB22/1000</f>
        <v>156.24</v>
      </c>
      <c r="T20" s="216">
        <f>'[4]Проверочная  таблица'!XE22/1000</f>
        <v>137.95001000000002</v>
      </c>
      <c r="U20" s="217">
        <f t="shared" si="7"/>
        <v>88.29365719406043</v>
      </c>
      <c r="V20" s="217"/>
      <c r="W20" s="216">
        <f>'[4]Проверочная  таблица'!XT23/1000</f>
        <v>11637.13</v>
      </c>
      <c r="X20" s="216">
        <f>'[4]Проверочная  таблица'!XW23/1000</f>
        <v>11297.963949999999</v>
      </c>
      <c r="Y20" s="217">
        <f t="shared" si="8"/>
        <v>97.085483706034054</v>
      </c>
      <c r="Z20" s="217"/>
      <c r="AA20" s="217"/>
      <c r="AB20" s="217"/>
      <c r="AC20" s="217">
        <f t="shared" si="9"/>
        <v>0</v>
      </c>
      <c r="AD20" s="217"/>
      <c r="AE20" s="217"/>
      <c r="AF20" s="217"/>
      <c r="AG20" s="217">
        <f t="shared" si="10"/>
        <v>0</v>
      </c>
      <c r="AH20" s="217"/>
      <c r="AI20" s="216">
        <f>('[4]Проверочная  таблица'!XZ23+'[4]Проверочная  таблица'!YD23)/1000</f>
        <v>0</v>
      </c>
      <c r="AJ20" s="216">
        <f>('[4]Проверочная  таблица'!YB23+'[4]Проверочная  таблица'!YF23)/1000</f>
        <v>0</v>
      </c>
      <c r="AK20" s="217">
        <f t="shared" si="11"/>
        <v>0</v>
      </c>
      <c r="AL20" s="217"/>
      <c r="AM20" s="216">
        <f>('[4]Проверочная  таблица'!YO23+'[4]Проверочная  таблица'!ZI23)/1000</f>
        <v>5759.6375900000003</v>
      </c>
      <c r="AN20" s="216">
        <f>('[4]Проверочная  таблица'!YZ23+'[4]Проверочная  таблица'!ZO23)/1000</f>
        <v>5759.6375900000003</v>
      </c>
      <c r="AO20" s="217">
        <f t="shared" si="12"/>
        <v>100</v>
      </c>
      <c r="AP20" s="217"/>
      <c r="AQ20" s="216">
        <f>'[4]Проверочная  таблица'!YP23/1000</f>
        <v>0</v>
      </c>
      <c r="AR20" s="216">
        <f>'[4]Проверочная  таблица'!ZA23/1000</f>
        <v>0</v>
      </c>
      <c r="AS20" s="217">
        <f t="shared" si="13"/>
        <v>0</v>
      </c>
      <c r="AT20" s="217"/>
      <c r="AU20" s="216">
        <f>('[4]Проверочная  таблица'!YQ23+'[4]Проверочная  таблица'!ZJ23)/1000</f>
        <v>0</v>
      </c>
      <c r="AV20" s="216">
        <f>('[4]Проверочная  таблица'!ZB23+'[4]Проверочная  таблица'!ZP23)/1000</f>
        <v>0</v>
      </c>
      <c r="AW20" s="217">
        <f t="shared" si="14"/>
        <v>0</v>
      </c>
      <c r="AX20" s="217"/>
      <c r="AY20" s="216">
        <f>('[4]Проверочная  таблица'!YR23+'[4]Проверочная  таблица'!ZK23)/1000</f>
        <v>28098.501780000002</v>
      </c>
      <c r="AZ20" s="216">
        <f>('[4]Проверочная  таблица'!ZQ23+'[4]Проверочная  таблица'!ZC23)/1000</f>
        <v>28079.4575</v>
      </c>
      <c r="BA20" s="217">
        <f t="shared" si="15"/>
        <v>99.932223147877735</v>
      </c>
      <c r="BB20" s="217"/>
      <c r="BC20" s="216">
        <f>'[4]Проверочная  таблица'!XN23/1000</f>
        <v>1078.4765600000001</v>
      </c>
      <c r="BD20" s="216">
        <f>'[4]Проверочная  таблица'!XQ23/1000</f>
        <v>1078.4765500000001</v>
      </c>
      <c r="BE20" s="217">
        <f t="shared" si="16"/>
        <v>99.99999907276613</v>
      </c>
      <c r="BF20" s="217"/>
      <c r="BG20" s="216">
        <f>'[4]Проверочная  таблица'!XH23/1000</f>
        <v>0</v>
      </c>
      <c r="BH20" s="216">
        <f>'[4]Проверочная  таблица'!XK23/1000</f>
        <v>0</v>
      </c>
      <c r="BI20" s="217">
        <f t="shared" si="17"/>
        <v>0</v>
      </c>
      <c r="BJ20" s="217"/>
      <c r="BK20" s="216">
        <f>('[4]Проверочная  таблица'!YS23+'[4]Проверочная  таблица'!ZL23)/1000</f>
        <v>12997.46257</v>
      </c>
      <c r="BL20" s="216">
        <f>('[4]Проверочная  таблица'!ZR23+'[4]Проверочная  таблица'!ZD23)/1000</f>
        <v>10789.701499999999</v>
      </c>
      <c r="BM20" s="217">
        <f t="shared" si="18"/>
        <v>83.013907075248454</v>
      </c>
      <c r="BN20" s="217"/>
      <c r="BO20" s="216">
        <f>'[4]Проверочная  таблица'!YT23/1000</f>
        <v>546.44061999999997</v>
      </c>
      <c r="BP20" s="216">
        <f>'[4]Проверочная  таблица'!ZE23/1000</f>
        <v>546.44061999999997</v>
      </c>
      <c r="BQ20" s="217">
        <f t="shared" si="19"/>
        <v>100</v>
      </c>
      <c r="BR20" s="217"/>
      <c r="BS20" s="216">
        <f>'[4]Проверочная  таблица'!YU23/1000</f>
        <v>524.85598000000005</v>
      </c>
      <c r="BT20" s="216">
        <f>'[4]Проверочная  таблица'!ZF23/1000</f>
        <v>524.85598000000005</v>
      </c>
      <c r="BU20" s="217">
        <f t="shared" si="20"/>
        <v>100</v>
      </c>
      <c r="BV20" s="217"/>
      <c r="BW20" s="216">
        <f>('[4]Проверочная  таблица'!YV23+'[4]Проверочная  таблица'!ZM23)/1000</f>
        <v>14383.251419999999</v>
      </c>
      <c r="BX20" s="216">
        <f>('[4]Проверочная  таблица'!ZG23+'[4]Проверочная  таблица'!ZS23)/1000</f>
        <v>14383.251419999999</v>
      </c>
      <c r="BY20" s="217">
        <f t="shared" si="21"/>
        <v>100</v>
      </c>
    </row>
    <row r="21" spans="1:77" s="219" customFormat="1" ht="21.75" customHeight="1" x14ac:dyDescent="0.25">
      <c r="A21" s="220" t="s">
        <v>22</v>
      </c>
      <c r="B21" s="337">
        <f t="shared" si="0"/>
        <v>0</v>
      </c>
      <c r="C21" s="337">
        <f t="shared" si="0"/>
        <v>159669.21997000003</v>
      </c>
      <c r="D21" s="338">
        <f>'[2]Для администрации КБ_точно'!AB24</f>
        <v>159825.45997</v>
      </c>
      <c r="E21" s="339">
        <f t="shared" si="1"/>
        <v>156.23999999996158</v>
      </c>
      <c r="F21" s="338">
        <f>'[2]Для администрации КБ_точно'!AC24</f>
        <v>141245.61272999999</v>
      </c>
      <c r="G21" s="339">
        <f t="shared" si="2"/>
        <v>151.93198999998276</v>
      </c>
      <c r="H21" s="221">
        <f t="shared" si="4"/>
        <v>141093.68074000001</v>
      </c>
      <c r="I21" s="221">
        <f t="shared" si="3"/>
        <v>88.366236627516471</v>
      </c>
      <c r="J21" s="217"/>
      <c r="K21" s="216">
        <f>('[4]Проверочная  таблица'!YM24)/1000</f>
        <v>0</v>
      </c>
      <c r="L21" s="216">
        <f>('[4]Проверочная  таблица'!YX24)/1000</f>
        <v>0</v>
      </c>
      <c r="M21" s="217">
        <f t="shared" si="5"/>
        <v>0</v>
      </c>
      <c r="N21" s="217"/>
      <c r="O21" s="216">
        <f>'[4]Проверочная  таблица'!YN24/1000</f>
        <v>0</v>
      </c>
      <c r="P21" s="216">
        <f>'[4]Проверочная  таблица'!YY24/1000</f>
        <v>0</v>
      </c>
      <c r="Q21" s="217">
        <f t="shared" si="6"/>
        <v>0</v>
      </c>
      <c r="R21" s="217"/>
      <c r="S21" s="216">
        <f>'[4]Проверочная  таблица'!XB23/1000</f>
        <v>104.16</v>
      </c>
      <c r="T21" s="216">
        <f>'[4]Проверочная  таблица'!XE23/1000</f>
        <v>104.16</v>
      </c>
      <c r="U21" s="217">
        <f t="shared" si="7"/>
        <v>100</v>
      </c>
      <c r="V21" s="217"/>
      <c r="W21" s="216">
        <f>'[4]Проверочная  таблица'!XT24/1000</f>
        <v>29538.707999999999</v>
      </c>
      <c r="X21" s="216">
        <f>'[4]Проверочная  таблица'!XW24/1000</f>
        <v>29296.32087</v>
      </c>
      <c r="Y21" s="217">
        <f t="shared" si="8"/>
        <v>99.179425416981687</v>
      </c>
      <c r="Z21" s="217"/>
      <c r="AA21" s="217"/>
      <c r="AB21" s="217"/>
      <c r="AC21" s="217">
        <f t="shared" si="9"/>
        <v>0</v>
      </c>
      <c r="AD21" s="217"/>
      <c r="AE21" s="217"/>
      <c r="AF21" s="217"/>
      <c r="AG21" s="217">
        <f t="shared" si="10"/>
        <v>0</v>
      </c>
      <c r="AH21" s="217"/>
      <c r="AI21" s="216">
        <f>('[4]Проверочная  таблица'!XZ24+'[4]Проверочная  таблица'!YD24)/1000</f>
        <v>0</v>
      </c>
      <c r="AJ21" s="216">
        <f>('[4]Проверочная  таблица'!YB24+'[4]Проверочная  таблица'!YF24)/1000</f>
        <v>0</v>
      </c>
      <c r="AK21" s="217">
        <f t="shared" si="11"/>
        <v>0</v>
      </c>
      <c r="AL21" s="217"/>
      <c r="AM21" s="216">
        <f>('[4]Проверочная  таблица'!YO24+'[4]Проверочная  таблица'!ZI24)/1000</f>
        <v>12661.433000000001</v>
      </c>
      <c r="AN21" s="216">
        <f>('[4]Проверочная  таблица'!YZ24+'[4]Проверочная  таблица'!ZO24)/1000</f>
        <v>12661.433000000001</v>
      </c>
      <c r="AO21" s="217">
        <f t="shared" si="12"/>
        <v>100</v>
      </c>
      <c r="AP21" s="217"/>
      <c r="AQ21" s="216">
        <f>'[4]Проверочная  таблица'!YP24/1000</f>
        <v>0</v>
      </c>
      <c r="AR21" s="216">
        <f>'[4]Проверочная  таблица'!ZA24/1000</f>
        <v>0</v>
      </c>
      <c r="AS21" s="217">
        <f t="shared" si="13"/>
        <v>0</v>
      </c>
      <c r="AT21" s="217"/>
      <c r="AU21" s="216">
        <f>('[4]Проверочная  таблица'!YQ24+'[4]Проверочная  таблица'!ZJ24)/1000</f>
        <v>18919.599999999999</v>
      </c>
      <c r="AV21" s="216">
        <f>('[4]Проверочная  таблица'!ZB24+'[4]Проверочная  таблица'!ZP24)/1000</f>
        <v>18919.599999999999</v>
      </c>
      <c r="AW21" s="217">
        <f t="shared" si="14"/>
        <v>100</v>
      </c>
      <c r="AX21" s="217"/>
      <c r="AY21" s="216">
        <f>('[4]Проверочная  таблица'!YR24+'[4]Проверочная  таблица'!ZK24)/1000</f>
        <v>70901.812510000003</v>
      </c>
      <c r="AZ21" s="216">
        <f>('[4]Проверочная  таблица'!ZQ24+'[4]Проверочная  таблица'!ZC24)/1000</f>
        <v>52572.316079999997</v>
      </c>
      <c r="BA21" s="217">
        <f t="shared" si="15"/>
        <v>74.14805661362351</v>
      </c>
      <c r="BB21" s="217"/>
      <c r="BC21" s="216">
        <f>'[4]Проверочная  таблица'!XN24/1000</f>
        <v>2696.1913899999995</v>
      </c>
      <c r="BD21" s="216">
        <f>'[4]Проверочная  таблица'!XQ24/1000</f>
        <v>2692.5357200000003</v>
      </c>
      <c r="BE21" s="217">
        <f t="shared" si="16"/>
        <v>99.864413557080638</v>
      </c>
      <c r="BF21" s="217"/>
      <c r="BG21" s="216">
        <f>'[4]Проверочная  таблица'!XH24/1000</f>
        <v>0</v>
      </c>
      <c r="BH21" s="216">
        <f>'[4]Проверочная  таблица'!XK24/1000</f>
        <v>0</v>
      </c>
      <c r="BI21" s="217">
        <f t="shared" si="17"/>
        <v>0</v>
      </c>
      <c r="BJ21" s="217"/>
      <c r="BK21" s="216">
        <f>('[4]Проверочная  таблица'!YS24+'[4]Проверочная  таблица'!ZL24)/1000</f>
        <v>6813.576</v>
      </c>
      <c r="BL21" s="216">
        <f>('[4]Проверочная  таблица'!ZR24+'[4]Проверочная  таблица'!ZD24)/1000</f>
        <v>6813.576</v>
      </c>
      <c r="BM21" s="217">
        <f t="shared" si="18"/>
        <v>100</v>
      </c>
      <c r="BN21" s="217"/>
      <c r="BO21" s="216">
        <f>'[4]Проверочная  таблица'!YT24/1000</f>
        <v>1002.8804</v>
      </c>
      <c r="BP21" s="216">
        <f>'[4]Проверочная  таблица'!ZE24/1000</f>
        <v>1002.8804</v>
      </c>
      <c r="BQ21" s="217">
        <f t="shared" si="19"/>
        <v>100</v>
      </c>
      <c r="BR21" s="217"/>
      <c r="BS21" s="216">
        <f>'[4]Проверочная  таблица'!YU24/1000</f>
        <v>2326.5759499999999</v>
      </c>
      <c r="BT21" s="216">
        <f>'[4]Проверочная  таблица'!ZF24/1000</f>
        <v>2326.5759499999999</v>
      </c>
      <c r="BU21" s="217">
        <f t="shared" si="20"/>
        <v>100</v>
      </c>
      <c r="BV21" s="217"/>
      <c r="BW21" s="216">
        <f>('[4]Проверочная  таблица'!YV24+'[4]Проверочная  таблица'!ZM24)/1000</f>
        <v>14704.282719999999</v>
      </c>
      <c r="BX21" s="216">
        <f>('[4]Проверочная  таблица'!ZG24+'[4]Проверочная  таблица'!ZS24)/1000</f>
        <v>14704.282719999999</v>
      </c>
      <c r="BY21" s="217">
        <f t="shared" si="21"/>
        <v>100</v>
      </c>
    </row>
    <row r="22" spans="1:77" s="219" customFormat="1" ht="21.75" customHeight="1" x14ac:dyDescent="0.25">
      <c r="A22" s="220" t="s">
        <v>23</v>
      </c>
      <c r="B22" s="337">
        <f t="shared" si="0"/>
        <v>0</v>
      </c>
      <c r="C22" s="337">
        <f t="shared" si="0"/>
        <v>55304.338380000008</v>
      </c>
      <c r="D22" s="338">
        <f>'[2]Для администрации КБ_точно'!AB25</f>
        <v>55174.138380000004</v>
      </c>
      <c r="E22" s="339">
        <f t="shared" si="1"/>
        <v>-130.20000000000437</v>
      </c>
      <c r="F22" s="338">
        <f>'[2]Для администрации КБ_точно'!AC25</f>
        <v>55004.887069999997</v>
      </c>
      <c r="G22" s="339">
        <f t="shared" si="2"/>
        <v>-125.89199000000372</v>
      </c>
      <c r="H22" s="221">
        <f t="shared" si="4"/>
        <v>55130.779060000001</v>
      </c>
      <c r="I22" s="221">
        <f t="shared" si="3"/>
        <v>99.686174131932532</v>
      </c>
      <c r="J22" s="217"/>
      <c r="K22" s="216">
        <f>('[4]Проверочная  таблица'!YM25)/1000</f>
        <v>0</v>
      </c>
      <c r="L22" s="216">
        <f>('[4]Проверочная  таблица'!YX25)/1000</f>
        <v>0</v>
      </c>
      <c r="M22" s="217">
        <f t="shared" si="5"/>
        <v>0</v>
      </c>
      <c r="N22" s="217"/>
      <c r="O22" s="216">
        <f>'[4]Проверочная  таблица'!YN25/1000</f>
        <v>11051.802</v>
      </c>
      <c r="P22" s="216">
        <f>'[4]Проверочная  таблица'!YY25/1000</f>
        <v>10981.465779999999</v>
      </c>
      <c r="Q22" s="217">
        <f t="shared" si="6"/>
        <v>99.363576908091545</v>
      </c>
      <c r="R22" s="217"/>
      <c r="S22" s="216">
        <f>'[4]Проверочная  таблица'!XB24/1000</f>
        <v>260.39999999999998</v>
      </c>
      <c r="T22" s="216">
        <f>'[4]Проверочная  таблица'!XE24/1000</f>
        <v>256.09199000000001</v>
      </c>
      <c r="U22" s="217">
        <f t="shared" si="7"/>
        <v>98.345618279569905</v>
      </c>
      <c r="V22" s="217"/>
      <c r="W22" s="216">
        <f>'[4]Проверочная  таблица'!XT25/1000</f>
        <v>17625.594000000001</v>
      </c>
      <c r="X22" s="216">
        <f>'[4]Проверочная  таблица'!XW25/1000</f>
        <v>17625.594000000001</v>
      </c>
      <c r="Y22" s="217">
        <f t="shared" si="8"/>
        <v>100</v>
      </c>
      <c r="Z22" s="217"/>
      <c r="AA22" s="217"/>
      <c r="AB22" s="217"/>
      <c r="AC22" s="217">
        <f t="shared" si="9"/>
        <v>0</v>
      </c>
      <c r="AD22" s="217"/>
      <c r="AE22" s="217"/>
      <c r="AF22" s="217"/>
      <c r="AG22" s="217">
        <f t="shared" si="10"/>
        <v>0</v>
      </c>
      <c r="AH22" s="217"/>
      <c r="AI22" s="216">
        <f>('[4]Проверочная  таблица'!XZ25+'[4]Проверочная  таблица'!YD25)/1000</f>
        <v>0</v>
      </c>
      <c r="AJ22" s="216">
        <f>('[4]Проверочная  таблица'!YB25+'[4]Проверочная  таблица'!YF25)/1000</f>
        <v>0</v>
      </c>
      <c r="AK22" s="217">
        <f t="shared" si="11"/>
        <v>0</v>
      </c>
      <c r="AL22" s="217"/>
      <c r="AM22" s="216">
        <f>('[4]Проверочная  таблица'!YO25+'[4]Проверочная  таблица'!ZI25)/1000</f>
        <v>1212.9259999999999</v>
      </c>
      <c r="AN22" s="216">
        <f>('[4]Проверочная  таблица'!YZ25+'[4]Проверочная  таблица'!ZO25)/1000</f>
        <v>1212.9259999999999</v>
      </c>
      <c r="AO22" s="217">
        <f t="shared" si="12"/>
        <v>100</v>
      </c>
      <c r="AP22" s="217"/>
      <c r="AQ22" s="216">
        <f>'[4]Проверочная  таблица'!YP25/1000</f>
        <v>0</v>
      </c>
      <c r="AR22" s="216">
        <f>'[4]Проверочная  таблица'!ZA25/1000</f>
        <v>0</v>
      </c>
      <c r="AS22" s="217">
        <f t="shared" si="13"/>
        <v>0</v>
      </c>
      <c r="AT22" s="217"/>
      <c r="AU22" s="216">
        <f>('[4]Проверочная  таблица'!YQ25+'[4]Проверочная  таблица'!ZJ25)/1000</f>
        <v>6136.48</v>
      </c>
      <c r="AV22" s="216">
        <f>('[4]Проверочная  таблица'!ZB25+'[4]Проверочная  таблица'!ZP25)/1000</f>
        <v>6136.48</v>
      </c>
      <c r="AW22" s="217">
        <f t="shared" si="14"/>
        <v>100</v>
      </c>
      <c r="AX22" s="217"/>
      <c r="AY22" s="216">
        <f>('[4]Проверочная  таблица'!YR25+'[4]Проверочная  таблица'!ZK25)/1000</f>
        <v>4498.6440000000002</v>
      </c>
      <c r="AZ22" s="216">
        <f>('[4]Проверочная  таблица'!ZQ25+'[4]Проверочная  таблица'!ZC25)/1000</f>
        <v>4399.7298000000001</v>
      </c>
      <c r="BA22" s="217">
        <f t="shared" si="15"/>
        <v>97.801244108224608</v>
      </c>
      <c r="BB22" s="217"/>
      <c r="BC22" s="216">
        <f>'[4]Проверочная  таблица'!XN25/1000</f>
        <v>1348.0956899999999</v>
      </c>
      <c r="BD22" s="216">
        <f>'[4]Проверочная  таблица'!XQ25/1000</f>
        <v>1348.0948000000001</v>
      </c>
      <c r="BE22" s="217">
        <f t="shared" si="16"/>
        <v>99.999933980947603</v>
      </c>
      <c r="BF22" s="217"/>
      <c r="BG22" s="216">
        <f>'[4]Проверочная  таблица'!XH25/1000</f>
        <v>0</v>
      </c>
      <c r="BH22" s="216">
        <f>'[4]Проверочная  таблица'!XK25/1000</f>
        <v>0</v>
      </c>
      <c r="BI22" s="217">
        <f t="shared" si="17"/>
        <v>0</v>
      </c>
      <c r="BJ22" s="217"/>
      <c r="BK22" s="216">
        <f>('[4]Проверочная  таблица'!YS25+'[4]Проверочная  таблица'!ZL25)/1000</f>
        <v>1700</v>
      </c>
      <c r="BL22" s="216">
        <f>('[4]Проверочная  таблица'!ZR25+'[4]Проверочная  таблица'!ZD25)/1000</f>
        <v>1700</v>
      </c>
      <c r="BM22" s="217">
        <f t="shared" si="18"/>
        <v>100</v>
      </c>
      <c r="BN22" s="217"/>
      <c r="BO22" s="216">
        <f>'[4]Проверочная  таблица'!YT25/1000</f>
        <v>590.38577999999995</v>
      </c>
      <c r="BP22" s="216">
        <f>'[4]Проверочная  таблица'!ZE25/1000</f>
        <v>590.38577999999995</v>
      </c>
      <c r="BQ22" s="217">
        <f t="shared" si="19"/>
        <v>100</v>
      </c>
      <c r="BR22" s="217"/>
      <c r="BS22" s="216">
        <f>'[4]Проверочная  таблица'!YU25/1000</f>
        <v>540.43168000000003</v>
      </c>
      <c r="BT22" s="216">
        <f>'[4]Проверочная  таблица'!ZF25/1000</f>
        <v>540.43168000000003</v>
      </c>
      <c r="BU22" s="217">
        <f t="shared" si="20"/>
        <v>100</v>
      </c>
      <c r="BV22" s="217"/>
      <c r="BW22" s="216">
        <f>('[4]Проверочная  таблица'!YV25+'[4]Проверочная  таблица'!ZM25)/1000</f>
        <v>10339.579230000001</v>
      </c>
      <c r="BX22" s="216">
        <f>('[4]Проверочная  таблица'!ZG25+'[4]Проверочная  таблица'!ZS25)/1000</f>
        <v>10339.579230000001</v>
      </c>
      <c r="BY22" s="217">
        <f t="shared" si="21"/>
        <v>100</v>
      </c>
    </row>
    <row r="23" spans="1:77" s="219" customFormat="1" ht="21.75" customHeight="1" x14ac:dyDescent="0.25">
      <c r="A23" s="220" t="s">
        <v>24</v>
      </c>
      <c r="B23" s="337">
        <f t="shared" si="0"/>
        <v>0</v>
      </c>
      <c r="C23" s="337">
        <f t="shared" si="0"/>
        <v>117182.76874999999</v>
      </c>
      <c r="D23" s="338">
        <f>'[2]Для администрации КБ_точно'!AB26</f>
        <v>117391.08875</v>
      </c>
      <c r="E23" s="339">
        <f t="shared" si="1"/>
        <v>208.32000000000698</v>
      </c>
      <c r="F23" s="338">
        <f>'[2]Для администрации КБ_точно'!AC26</f>
        <v>112514.23012000001</v>
      </c>
      <c r="G23" s="339">
        <f t="shared" si="2"/>
        <v>165.88893000001553</v>
      </c>
      <c r="H23" s="221">
        <f t="shared" si="4"/>
        <v>112348.34118999999</v>
      </c>
      <c r="I23" s="221">
        <f t="shared" si="3"/>
        <v>95.874455253473428</v>
      </c>
      <c r="J23" s="217"/>
      <c r="K23" s="216">
        <f>('[4]Проверочная  таблица'!YM26)/1000</f>
        <v>0</v>
      </c>
      <c r="L23" s="216">
        <f>('[4]Проверочная  таблица'!YX26)/1000</f>
        <v>0</v>
      </c>
      <c r="M23" s="217">
        <f t="shared" si="5"/>
        <v>0</v>
      </c>
      <c r="N23" s="217"/>
      <c r="O23" s="216">
        <f>'[4]Проверочная  таблица'!YN26/1000</f>
        <v>13660.68</v>
      </c>
      <c r="P23" s="216">
        <f>'[4]Проверочная  таблица'!YY26/1000</f>
        <v>13660.68</v>
      </c>
      <c r="Q23" s="217">
        <f t="shared" si="6"/>
        <v>100</v>
      </c>
      <c r="R23" s="217"/>
      <c r="S23" s="216">
        <f>'[4]Проверочная  таблица'!XB25/1000</f>
        <v>130.19999999999999</v>
      </c>
      <c r="T23" s="216">
        <f>'[4]Проверочная  таблица'!XE25/1000</f>
        <v>130.19999999999999</v>
      </c>
      <c r="U23" s="217">
        <f t="shared" si="7"/>
        <v>100</v>
      </c>
      <c r="V23" s="217"/>
      <c r="W23" s="216">
        <f>'[4]Проверочная  таблица'!XT26/1000</f>
        <v>41225.955999999998</v>
      </c>
      <c r="X23" s="216">
        <f>'[4]Проверочная  таблица'!XW26/1000</f>
        <v>39549.489379999999</v>
      </c>
      <c r="Y23" s="217">
        <f t="shared" si="8"/>
        <v>95.933468177184295</v>
      </c>
      <c r="Z23" s="217"/>
      <c r="AA23" s="217"/>
      <c r="AB23" s="217"/>
      <c r="AC23" s="217">
        <f t="shared" si="9"/>
        <v>0</v>
      </c>
      <c r="AD23" s="217"/>
      <c r="AE23" s="217"/>
      <c r="AF23" s="217"/>
      <c r="AG23" s="217">
        <f t="shared" si="10"/>
        <v>0</v>
      </c>
      <c r="AH23" s="217"/>
      <c r="AI23" s="216">
        <f>('[4]Проверочная  таблица'!XZ26+'[4]Проверочная  таблица'!YD26)/1000</f>
        <v>0</v>
      </c>
      <c r="AJ23" s="216">
        <f>('[4]Проверочная  таблица'!YB26+'[4]Проверочная  таблица'!YF26)/1000</f>
        <v>0</v>
      </c>
      <c r="AK23" s="217">
        <f t="shared" si="11"/>
        <v>0</v>
      </c>
      <c r="AL23" s="217"/>
      <c r="AM23" s="216">
        <f>('[4]Проверочная  таблица'!YO26+'[4]Проверочная  таблица'!ZI26)/1000</f>
        <v>831.54672000000005</v>
      </c>
      <c r="AN23" s="216">
        <f>('[4]Проверочная  таблица'!YZ26+'[4]Проверочная  таблица'!ZO26)/1000</f>
        <v>831.54672000000005</v>
      </c>
      <c r="AO23" s="217">
        <f t="shared" si="12"/>
        <v>100</v>
      </c>
      <c r="AP23" s="217"/>
      <c r="AQ23" s="216">
        <f>'[4]Проверочная  таблица'!YP26/1000</f>
        <v>0</v>
      </c>
      <c r="AR23" s="216">
        <f>'[4]Проверочная  таблица'!ZA26/1000</f>
        <v>0</v>
      </c>
      <c r="AS23" s="217">
        <f t="shared" si="13"/>
        <v>0</v>
      </c>
      <c r="AT23" s="217"/>
      <c r="AU23" s="216">
        <f>('[4]Проверочная  таблица'!YQ26+'[4]Проверочная  таблица'!ZJ26)/1000</f>
        <v>0</v>
      </c>
      <c r="AV23" s="216">
        <f>('[4]Проверочная  таблица'!ZB26+'[4]Проверочная  таблица'!ZP26)/1000</f>
        <v>0</v>
      </c>
      <c r="AW23" s="217">
        <f t="shared" si="14"/>
        <v>0</v>
      </c>
      <c r="AX23" s="217"/>
      <c r="AY23" s="216">
        <f>('[4]Проверочная  таблица'!YR26+'[4]Проверочная  таблица'!ZK26)/1000</f>
        <v>31068.513449999999</v>
      </c>
      <c r="AZ23" s="216">
        <f>('[4]Проверочная  таблица'!ZQ26+'[4]Проверочная  таблица'!ZC26)/1000</f>
        <v>30881.253439999997</v>
      </c>
      <c r="BA23" s="217">
        <f t="shared" si="15"/>
        <v>99.397267557389355</v>
      </c>
      <c r="BB23" s="217"/>
      <c r="BC23" s="216">
        <f>'[4]Проверочная  таблица'!XN26/1000</f>
        <v>3235.42967</v>
      </c>
      <c r="BD23" s="216">
        <f>'[4]Проверочная  таблица'!XQ26/1000</f>
        <v>3235.2352000000001</v>
      </c>
      <c r="BE23" s="217">
        <f t="shared" si="16"/>
        <v>99.993989360924672</v>
      </c>
      <c r="BF23" s="217"/>
      <c r="BG23" s="216">
        <f>'[4]Проверочная  таблица'!XH26/1000</f>
        <v>0</v>
      </c>
      <c r="BH23" s="216">
        <f>'[4]Проверочная  таблица'!XK26/1000</f>
        <v>0</v>
      </c>
      <c r="BI23" s="217">
        <f t="shared" si="17"/>
        <v>0</v>
      </c>
      <c r="BJ23" s="217"/>
      <c r="BK23" s="216">
        <f>('[4]Проверочная  таблица'!YS26+'[4]Проверочная  таблица'!ZL26)/1000</f>
        <v>8059.3496999999998</v>
      </c>
      <c r="BL23" s="216">
        <f>('[4]Проверочная  таблица'!ZR26+'[4]Проверочная  таблица'!ZD26)/1000</f>
        <v>5530.8056999999999</v>
      </c>
      <c r="BM23" s="217">
        <f t="shared" si="18"/>
        <v>68.625955019671125</v>
      </c>
      <c r="BN23" s="217"/>
      <c r="BO23" s="216">
        <f>'[4]Проверочная  таблица'!YT26/1000</f>
        <v>1441.7175299999999</v>
      </c>
      <c r="BP23" s="216">
        <f>'[4]Проверочная  таблица'!ZE26/1000</f>
        <v>1441.7175299999999</v>
      </c>
      <c r="BQ23" s="217">
        <f t="shared" si="19"/>
        <v>100</v>
      </c>
      <c r="BR23" s="217"/>
      <c r="BS23" s="216">
        <f>'[4]Проверочная  таблица'!YU26/1000</f>
        <v>2303.6445199999998</v>
      </c>
      <c r="BT23" s="216">
        <f>'[4]Проверочная  таблица'!ZF26/1000</f>
        <v>2303.6445199999998</v>
      </c>
      <c r="BU23" s="217">
        <f t="shared" si="20"/>
        <v>100</v>
      </c>
      <c r="BV23" s="217"/>
      <c r="BW23" s="216">
        <f>('[4]Проверочная  таблица'!YV26+'[4]Проверочная  таблица'!ZM26)/1000</f>
        <v>15225.731159999999</v>
      </c>
      <c r="BX23" s="216">
        <f>('[4]Проверочная  таблица'!ZG26+'[4]Проверочная  таблица'!ZS26)/1000</f>
        <v>14783.768699999999</v>
      </c>
      <c r="BY23" s="217">
        <f t="shared" si="21"/>
        <v>97.097266099370685</v>
      </c>
    </row>
    <row r="24" spans="1:77" s="219" customFormat="1" ht="21.75" customHeight="1" x14ac:dyDescent="0.25">
      <c r="A24" s="220" t="s">
        <v>25</v>
      </c>
      <c r="B24" s="337">
        <f t="shared" si="0"/>
        <v>0</v>
      </c>
      <c r="C24" s="337">
        <f t="shared" si="0"/>
        <v>83944.926220000008</v>
      </c>
      <c r="D24" s="338">
        <f>'[2]Для администрации КБ_точно'!AB27</f>
        <v>83736.606220000001</v>
      </c>
      <c r="E24" s="339">
        <f t="shared" si="1"/>
        <v>-208.32000000000698</v>
      </c>
      <c r="F24" s="338">
        <f>'[2]Для администрации КБ_точно'!AC27</f>
        <v>83600.653969999999</v>
      </c>
      <c r="G24" s="339">
        <f t="shared" si="2"/>
        <v>-165.88893000000098</v>
      </c>
      <c r="H24" s="221">
        <f t="shared" si="4"/>
        <v>83766.5429</v>
      </c>
      <c r="I24" s="221">
        <f t="shared" si="3"/>
        <v>99.78749958093654</v>
      </c>
      <c r="J24" s="217"/>
      <c r="K24" s="216">
        <f>('[4]Проверочная  таблица'!YM16)/1000</f>
        <v>0</v>
      </c>
      <c r="L24" s="216">
        <f>('[4]Проверочная  таблица'!YX16)/1000</f>
        <v>0</v>
      </c>
      <c r="M24" s="217">
        <f t="shared" si="5"/>
        <v>0</v>
      </c>
      <c r="N24" s="217"/>
      <c r="O24" s="216">
        <f>'[4]Проверочная  таблица'!YN16/1000</f>
        <v>0</v>
      </c>
      <c r="P24" s="216">
        <f>'[4]Проверочная  таблица'!YY16/1000</f>
        <v>0</v>
      </c>
      <c r="Q24" s="217">
        <f t="shared" si="6"/>
        <v>0</v>
      </c>
      <c r="R24" s="217"/>
      <c r="S24" s="216">
        <f>'[4]Проверочная  таблица'!XB26/1000</f>
        <v>338.52</v>
      </c>
      <c r="T24" s="216">
        <f>'[4]Проверочная  таблица'!XE26/1000</f>
        <v>296.08893</v>
      </c>
      <c r="U24" s="217">
        <f t="shared" si="7"/>
        <v>87.46571251329317</v>
      </c>
      <c r="V24" s="217"/>
      <c r="W24" s="216">
        <f>'[4]Проверочная  таблица'!XT16/1000</f>
        <v>17731.68</v>
      </c>
      <c r="X24" s="216">
        <f>'[4]Проверочная  таблица'!XW16/1000</f>
        <v>17731.68</v>
      </c>
      <c r="Y24" s="217">
        <f t="shared" si="8"/>
        <v>100</v>
      </c>
      <c r="Z24" s="217"/>
      <c r="AA24" s="217"/>
      <c r="AB24" s="217"/>
      <c r="AC24" s="217">
        <f t="shared" si="9"/>
        <v>0</v>
      </c>
      <c r="AD24" s="217"/>
      <c r="AE24" s="217"/>
      <c r="AF24" s="217"/>
      <c r="AG24" s="217">
        <f t="shared" si="10"/>
        <v>0</v>
      </c>
      <c r="AH24" s="217"/>
      <c r="AI24" s="216">
        <f>('[4]Проверочная  таблица'!XZ16+'[4]Проверочная  таблица'!YD16)/1000</f>
        <v>0</v>
      </c>
      <c r="AJ24" s="216">
        <f>('[4]Проверочная  таблица'!YB16+'[4]Проверочная  таблица'!YF16)/1000</f>
        <v>0</v>
      </c>
      <c r="AK24" s="217">
        <f t="shared" si="11"/>
        <v>0</v>
      </c>
      <c r="AL24" s="217"/>
      <c r="AM24" s="216">
        <f>('[4]Проверочная  таблица'!YO16+'[4]Проверочная  таблица'!ZI16)/1000</f>
        <v>0</v>
      </c>
      <c r="AN24" s="216">
        <f>('[4]Проверочная  таблица'!YZ16+'[4]Проверочная  таблица'!ZO16)/1000</f>
        <v>0</v>
      </c>
      <c r="AO24" s="217">
        <f t="shared" si="12"/>
        <v>0</v>
      </c>
      <c r="AP24" s="217"/>
      <c r="AQ24" s="216">
        <f>'[4]Проверочная  таблица'!YP16/1000</f>
        <v>0</v>
      </c>
      <c r="AR24" s="216">
        <f>'[4]Проверочная  таблица'!ZA16/1000</f>
        <v>0</v>
      </c>
      <c r="AS24" s="217">
        <f t="shared" si="13"/>
        <v>0</v>
      </c>
      <c r="AT24" s="217"/>
      <c r="AU24" s="216">
        <f>('[4]Проверочная  таблица'!YQ16+'[4]Проверочная  таблица'!ZJ16)/1000</f>
        <v>0</v>
      </c>
      <c r="AV24" s="216">
        <f>('[4]Проверочная  таблица'!ZB16+'[4]Проверочная  таблица'!ZP16)/1000</f>
        <v>0</v>
      </c>
      <c r="AW24" s="217">
        <f t="shared" si="14"/>
        <v>0</v>
      </c>
      <c r="AX24" s="217"/>
      <c r="AY24" s="216">
        <f>('[4]Проверочная  таблица'!YR16+'[4]Проверочная  таблица'!ZK16)/1000</f>
        <v>46926.724999999999</v>
      </c>
      <c r="AZ24" s="216">
        <f>('[4]Проверочная  таблица'!ZQ16+'[4]Проверочная  таблица'!ZC16)/1000</f>
        <v>46790.772840000005</v>
      </c>
      <c r="BA24" s="217">
        <f t="shared" si="15"/>
        <v>99.710288412413192</v>
      </c>
      <c r="BB24" s="217"/>
      <c r="BC24" s="216">
        <f>'[4]Проверочная  таблица'!XN16/1000</f>
        <v>1348.0956899999999</v>
      </c>
      <c r="BD24" s="216">
        <f>'[4]Проверочная  таблица'!XQ16/1000</f>
        <v>1348.0956000000001</v>
      </c>
      <c r="BE24" s="217">
        <f t="shared" si="16"/>
        <v>99.999993323916073</v>
      </c>
      <c r="BF24" s="217"/>
      <c r="BG24" s="216">
        <f>'[4]Проверочная  таблица'!XH16/1000</f>
        <v>0</v>
      </c>
      <c r="BH24" s="216">
        <f>'[4]Проверочная  таблица'!XK16/1000</f>
        <v>0</v>
      </c>
      <c r="BI24" s="217">
        <f t="shared" si="17"/>
        <v>0</v>
      </c>
      <c r="BJ24" s="217"/>
      <c r="BK24" s="216">
        <f>('[4]Проверочная  таблица'!YS16+'[4]Проверочная  таблица'!ZL16)/1000</f>
        <v>3521.5</v>
      </c>
      <c r="BL24" s="216">
        <f>('[4]Проверочная  таблица'!ZR16+'[4]Проверочная  таблица'!ZD16)/1000</f>
        <v>3521.5</v>
      </c>
      <c r="BM24" s="217">
        <f t="shared" si="18"/>
        <v>100</v>
      </c>
      <c r="BN24" s="217"/>
      <c r="BO24" s="216">
        <f>'[4]Проверочная  таблица'!YT16/1000</f>
        <v>600.69563000000005</v>
      </c>
      <c r="BP24" s="216">
        <f>'[4]Проверочная  таблица'!ZE16/1000</f>
        <v>600.69563000000005</v>
      </c>
      <c r="BQ24" s="217">
        <f t="shared" si="19"/>
        <v>100</v>
      </c>
      <c r="BR24" s="217"/>
      <c r="BS24" s="216">
        <f>'[4]Проверочная  таблица'!YU16/1000</f>
        <v>545.51670999999999</v>
      </c>
      <c r="BT24" s="216">
        <f>'[4]Проверочная  таблица'!ZF16/1000</f>
        <v>545.51670999999999</v>
      </c>
      <c r="BU24" s="217">
        <f t="shared" si="20"/>
        <v>100</v>
      </c>
      <c r="BV24" s="217"/>
      <c r="BW24" s="216">
        <f>('[4]Проверочная  таблица'!YV16+'[4]Проверочная  таблица'!ZM16)/1000</f>
        <v>12932.19319</v>
      </c>
      <c r="BX24" s="216">
        <f>('[4]Проверочная  таблица'!ZG16+'[4]Проверочная  таблица'!ZS16)/1000</f>
        <v>12932.19319</v>
      </c>
      <c r="BY24" s="217">
        <f t="shared" si="21"/>
        <v>100</v>
      </c>
    </row>
    <row r="25" spans="1:77" s="27" customFormat="1" ht="21.75" customHeight="1" x14ac:dyDescent="0.25">
      <c r="A25" s="222" t="s">
        <v>26</v>
      </c>
      <c r="B25" s="313">
        <f t="shared" si="0"/>
        <v>0</v>
      </c>
      <c r="C25" s="313">
        <f t="shared" si="0"/>
        <v>86462.224409999995</v>
      </c>
      <c r="D25" s="53">
        <f>'[2]Для администрации КБ_точно'!AB28</f>
        <v>86462.224409999995</v>
      </c>
      <c r="E25" s="251">
        <f t="shared" si="1"/>
        <v>0</v>
      </c>
      <c r="F25" s="53">
        <f>'[2]Для администрации КБ_точно'!AC28</f>
        <v>86272.873730000007</v>
      </c>
      <c r="G25" s="251">
        <f t="shared" si="2"/>
        <v>0</v>
      </c>
      <c r="H25" s="223">
        <f t="shared" si="4"/>
        <v>86272.873730000021</v>
      </c>
      <c r="I25" s="223">
        <f t="shared" si="3"/>
        <v>99.78100184063959</v>
      </c>
      <c r="J25" s="227"/>
      <c r="K25" s="228">
        <f>('[4]Проверочная  таблица'!YM27)/1000</f>
        <v>0</v>
      </c>
      <c r="L25" s="228">
        <f>('[4]Проверочная  таблица'!YX27)/1000</f>
        <v>0</v>
      </c>
      <c r="M25" s="227">
        <f t="shared" si="5"/>
        <v>0</v>
      </c>
      <c r="N25" s="227"/>
      <c r="O25" s="228">
        <f>'[4]Проверочная  таблица'!YN27/1000</f>
        <v>21826.031320000002</v>
      </c>
      <c r="P25" s="228">
        <f>'[4]Проверочная  таблица'!YY27/1000</f>
        <v>21826.031320000002</v>
      </c>
      <c r="Q25" s="227">
        <f t="shared" si="6"/>
        <v>100</v>
      </c>
      <c r="R25" s="227"/>
      <c r="S25" s="228">
        <f>'[4]Проверочная  таблица'!XB27/1000</f>
        <v>182.28</v>
      </c>
      <c r="T25" s="228">
        <f>'[4]Проверочная  таблица'!XE27/1000</f>
        <v>175.45999</v>
      </c>
      <c r="U25" s="227">
        <f t="shared" si="7"/>
        <v>96.258497915295152</v>
      </c>
      <c r="V25" s="227"/>
      <c r="W25" s="228">
        <f>'[4]Проверочная  таблица'!XT27/1000</f>
        <v>21243.690999999999</v>
      </c>
      <c r="X25" s="228">
        <f>'[4]Проверочная  таблица'!XW27/1000</f>
        <v>21061.16043</v>
      </c>
      <c r="Y25" s="227">
        <f t="shared" si="8"/>
        <v>99.140777513662769</v>
      </c>
      <c r="Z25" s="227"/>
      <c r="AA25" s="227"/>
      <c r="AB25" s="227"/>
      <c r="AC25" s="227">
        <f t="shared" si="9"/>
        <v>0</v>
      </c>
      <c r="AD25" s="227"/>
      <c r="AE25" s="227"/>
      <c r="AF25" s="227"/>
      <c r="AG25" s="227">
        <f t="shared" si="10"/>
        <v>0</v>
      </c>
      <c r="AH25" s="227"/>
      <c r="AI25" s="228">
        <f>('[4]Проверочная  таблица'!XZ27+'[4]Проверочная  таблица'!YD27)/1000</f>
        <v>0</v>
      </c>
      <c r="AJ25" s="228">
        <f>('[4]Проверочная  таблица'!YB27+'[4]Проверочная  таблица'!YF27)/1000</f>
        <v>0</v>
      </c>
      <c r="AK25" s="227">
        <f t="shared" si="11"/>
        <v>0</v>
      </c>
      <c r="AL25" s="227"/>
      <c r="AM25" s="228">
        <f>('[4]Проверочная  таблица'!YO27+'[4]Проверочная  таблица'!ZI27)/1000</f>
        <v>1438.9327900000001</v>
      </c>
      <c r="AN25" s="228">
        <f>('[4]Проверочная  таблица'!YZ27+'[4]Проверочная  таблица'!ZO27)/1000</f>
        <v>1438.9327900000001</v>
      </c>
      <c r="AO25" s="227">
        <f t="shared" si="12"/>
        <v>100</v>
      </c>
      <c r="AP25" s="227"/>
      <c r="AQ25" s="228">
        <f>'[4]Проверочная  таблица'!YP27/1000</f>
        <v>0</v>
      </c>
      <c r="AR25" s="228">
        <f>'[4]Проверочная  таблица'!ZA27/1000</f>
        <v>0</v>
      </c>
      <c r="AS25" s="227">
        <f t="shared" si="13"/>
        <v>0</v>
      </c>
      <c r="AT25" s="227"/>
      <c r="AU25" s="228">
        <f>('[4]Проверочная  таблица'!YQ27+'[4]Проверочная  таблица'!ZJ27)/1000</f>
        <v>19937.96</v>
      </c>
      <c r="AV25" s="228">
        <f>('[4]Проверочная  таблица'!ZB27+'[4]Проверочная  таблица'!ZP27)/1000</f>
        <v>19937.96</v>
      </c>
      <c r="AW25" s="227">
        <f t="shared" si="14"/>
        <v>100</v>
      </c>
      <c r="AX25" s="227"/>
      <c r="AY25" s="228">
        <f>('[4]Проверочная  таблица'!YR27+'[4]Проверочная  таблица'!ZK27)/1000</f>
        <v>0</v>
      </c>
      <c r="AZ25" s="228">
        <f>('[4]Проверочная  таблица'!ZQ27+'[4]Проверочная  таблица'!ZC27)/1000</f>
        <v>0</v>
      </c>
      <c r="BA25" s="227">
        <f t="shared" si="15"/>
        <v>0</v>
      </c>
      <c r="BB25" s="227"/>
      <c r="BC25" s="228">
        <f>'[4]Проверочная  таблица'!XN27/1000</f>
        <v>1887.3339699999999</v>
      </c>
      <c r="BD25" s="228">
        <f>'[4]Проверочная  таблица'!XQ27/1000</f>
        <v>1887.3338699999999</v>
      </c>
      <c r="BE25" s="227">
        <f t="shared" si="16"/>
        <v>99.999994701520691</v>
      </c>
      <c r="BF25" s="227"/>
      <c r="BG25" s="228">
        <f>'[4]Проверочная  таблица'!XH27/1000</f>
        <v>0</v>
      </c>
      <c r="BH25" s="228">
        <f>'[4]Проверочная  таблица'!XK27/1000</f>
        <v>0</v>
      </c>
      <c r="BI25" s="227">
        <f t="shared" si="17"/>
        <v>0</v>
      </c>
      <c r="BJ25" s="227"/>
      <c r="BK25" s="228">
        <f>('[4]Проверочная  таблица'!YS27+'[4]Проверочная  таблица'!ZL27)/1000</f>
        <v>2037.83737</v>
      </c>
      <c r="BL25" s="228">
        <f>('[4]Проверочная  таблица'!ZR27+'[4]Проверочная  таблица'!ZD27)/1000</f>
        <v>2037.8373700000002</v>
      </c>
      <c r="BM25" s="227">
        <f t="shared" si="18"/>
        <v>100.00000000000003</v>
      </c>
      <c r="BN25" s="227"/>
      <c r="BO25" s="228">
        <f>'[4]Проверочная  таблица'!YT27/1000</f>
        <v>732.74419999999998</v>
      </c>
      <c r="BP25" s="228">
        <f>'[4]Проверочная  таблица'!ZE27/1000</f>
        <v>732.74419999999998</v>
      </c>
      <c r="BQ25" s="227">
        <f t="shared" si="19"/>
        <v>100</v>
      </c>
      <c r="BR25" s="227"/>
      <c r="BS25" s="228">
        <f>'[4]Проверочная  таблица'!YU27/1000</f>
        <v>1477.7785699999999</v>
      </c>
      <c r="BT25" s="228">
        <f>'[4]Проверочная  таблица'!ZF27/1000</f>
        <v>1477.7785699999999</v>
      </c>
      <c r="BU25" s="227">
        <f t="shared" si="20"/>
        <v>100</v>
      </c>
      <c r="BV25" s="227"/>
      <c r="BW25" s="228">
        <f>('[4]Проверочная  таблица'!YV27+'[4]Проверочная  таблица'!ZM27)/1000</f>
        <v>15697.635189999999</v>
      </c>
      <c r="BX25" s="228">
        <f>('[4]Проверочная  таблица'!ZG27+'[4]Проверочная  таблица'!ZS27)/1000</f>
        <v>15697.635189999999</v>
      </c>
      <c r="BY25" s="227">
        <f t="shared" si="21"/>
        <v>100</v>
      </c>
    </row>
    <row r="26" spans="1:77" s="27" customFormat="1" ht="21.75" customHeight="1" x14ac:dyDescent="0.25">
      <c r="A26" s="222" t="s">
        <v>27</v>
      </c>
      <c r="B26" s="313">
        <f t="shared" si="0"/>
        <v>0</v>
      </c>
      <c r="C26" s="313">
        <f t="shared" si="0"/>
        <v>191210.27575999999</v>
      </c>
      <c r="D26" s="53">
        <f>'[2]Для администрации КБ_точно'!AB29</f>
        <v>191210.27575999999</v>
      </c>
      <c r="E26" s="251">
        <f t="shared" si="1"/>
        <v>0</v>
      </c>
      <c r="F26" s="53">
        <f>'[2]Для администрации КБ_точно'!AC29</f>
        <v>189831.00846000001</v>
      </c>
      <c r="G26" s="251">
        <f t="shared" si="2"/>
        <v>0</v>
      </c>
      <c r="H26" s="223">
        <f t="shared" si="4"/>
        <v>189831.00846000001</v>
      </c>
      <c r="I26" s="223">
        <f t="shared" si="3"/>
        <v>99.27866465621797</v>
      </c>
      <c r="J26" s="227"/>
      <c r="K26" s="228">
        <f>('[4]Проверочная  таблица'!YM28)/1000</f>
        <v>0</v>
      </c>
      <c r="L26" s="228">
        <f>('[4]Проверочная  таблица'!YX28)/1000</f>
        <v>0</v>
      </c>
      <c r="M26" s="227">
        <f t="shared" si="5"/>
        <v>0</v>
      </c>
      <c r="N26" s="227"/>
      <c r="O26" s="228">
        <f>'[4]Проверочная  таблица'!YN28/1000</f>
        <v>37341.49108</v>
      </c>
      <c r="P26" s="228">
        <f>'[4]Проверочная  таблица'!YY28/1000</f>
        <v>37055.274789999996</v>
      </c>
      <c r="Q26" s="227">
        <f t="shared" si="6"/>
        <v>99.233516708299575</v>
      </c>
      <c r="R26" s="227"/>
      <c r="S26" s="228">
        <f>'[4]Проверочная  таблица'!XB28/1000</f>
        <v>312.48</v>
      </c>
      <c r="T26" s="228">
        <f>'[4]Проверочная  таблица'!XE28/1000</f>
        <v>310.63140999999996</v>
      </c>
      <c r="U26" s="227">
        <f t="shared" si="7"/>
        <v>99.408413338453641</v>
      </c>
      <c r="V26" s="227"/>
      <c r="W26" s="228">
        <f>'[4]Проверочная  таблица'!XT28/1000</f>
        <v>33280.091</v>
      </c>
      <c r="X26" s="228">
        <f>'[4]Проверочная  таблица'!XW28/1000</f>
        <v>32952.4476</v>
      </c>
      <c r="Y26" s="227">
        <f t="shared" si="8"/>
        <v>99.015497283345766</v>
      </c>
      <c r="Z26" s="227"/>
      <c r="AA26" s="227"/>
      <c r="AB26" s="227"/>
      <c r="AC26" s="227">
        <f t="shared" si="9"/>
        <v>0</v>
      </c>
      <c r="AD26" s="227"/>
      <c r="AE26" s="227"/>
      <c r="AF26" s="227"/>
      <c r="AG26" s="227">
        <f t="shared" si="10"/>
        <v>0</v>
      </c>
      <c r="AH26" s="227"/>
      <c r="AI26" s="228">
        <f>('[4]Проверочная  таблица'!XZ28+'[4]Проверочная  таблица'!YD28)/1000</f>
        <v>3300.3093900000003</v>
      </c>
      <c r="AJ26" s="228">
        <f>('[4]Проверочная  таблица'!YB28+'[4]Проверочная  таблица'!YF28)/1000</f>
        <v>3300.3093900000003</v>
      </c>
      <c r="AK26" s="227">
        <f t="shared" si="11"/>
        <v>100</v>
      </c>
      <c r="AL26" s="227"/>
      <c r="AM26" s="228">
        <f>('[4]Проверочная  таблица'!YO28+'[4]Проверочная  таблица'!ZI28)/1000</f>
        <v>23826.334740000002</v>
      </c>
      <c r="AN26" s="228">
        <f>('[4]Проверочная  таблица'!YZ28+'[4]Проверочная  таблица'!ZO28)/1000</f>
        <v>23826.334740000002</v>
      </c>
      <c r="AO26" s="227">
        <f t="shared" si="12"/>
        <v>100</v>
      </c>
      <c r="AP26" s="227"/>
      <c r="AQ26" s="228">
        <f>'[4]Проверочная  таблица'!YP28/1000</f>
        <v>0</v>
      </c>
      <c r="AR26" s="228">
        <f>'[4]Проверочная  таблица'!ZA28/1000</f>
        <v>0</v>
      </c>
      <c r="AS26" s="227">
        <f t="shared" si="13"/>
        <v>0</v>
      </c>
      <c r="AT26" s="227"/>
      <c r="AU26" s="228">
        <f>('[4]Проверочная  таблица'!YQ28+'[4]Проверочная  таблица'!ZJ28)/1000</f>
        <v>14214</v>
      </c>
      <c r="AV26" s="228">
        <f>('[4]Проверочная  таблица'!ZB28+'[4]Проверочная  таблица'!ZP28)/1000</f>
        <v>14214</v>
      </c>
      <c r="AW26" s="227">
        <f t="shared" si="14"/>
        <v>100</v>
      </c>
      <c r="AX26" s="227"/>
      <c r="AY26" s="228">
        <f>('[4]Проверочная  таблица'!YR28+'[4]Проверочная  таблица'!ZK28)/1000</f>
        <v>49730.465979999994</v>
      </c>
      <c r="AZ26" s="228">
        <f>('[4]Проверочная  таблица'!ZQ28+'[4]Проверочная  таблица'!ZC28)/1000</f>
        <v>49696.830900000001</v>
      </c>
      <c r="BA26" s="227">
        <f t="shared" si="15"/>
        <v>99.93236524263915</v>
      </c>
      <c r="BB26" s="227"/>
      <c r="BC26" s="228">
        <f>'[4]Проверочная  таблица'!XN28/1000</f>
        <v>3235.42967</v>
      </c>
      <c r="BD26" s="228">
        <f>'[4]Проверочная  таблица'!XQ28/1000</f>
        <v>3154.0704599999999</v>
      </c>
      <c r="BE26" s="227">
        <f t="shared" si="16"/>
        <v>97.485366139947644</v>
      </c>
      <c r="BF26" s="227"/>
      <c r="BG26" s="228">
        <f>'[4]Проверочная  таблица'!XH28/1000</f>
        <v>0</v>
      </c>
      <c r="BH26" s="228">
        <f>'[4]Проверочная  таблица'!XK28/1000</f>
        <v>0</v>
      </c>
      <c r="BI26" s="227">
        <f t="shared" si="17"/>
        <v>0</v>
      </c>
      <c r="BJ26" s="227"/>
      <c r="BK26" s="228">
        <f>('[4]Проверочная  таблица'!YS28+'[4]Проверочная  таблица'!ZL28)/1000</f>
        <v>4643.5173700000005</v>
      </c>
      <c r="BL26" s="228">
        <f>('[4]Проверочная  таблица'!ZR28+'[4]Проверочная  таблица'!ZD28)/1000</f>
        <v>3994.95264</v>
      </c>
      <c r="BM26" s="227">
        <f t="shared" si="18"/>
        <v>86.032899668037629</v>
      </c>
      <c r="BN26" s="227"/>
      <c r="BO26" s="228">
        <f>'[4]Проверочная  таблица'!YT28/1000</f>
        <v>1323.2574199999999</v>
      </c>
      <c r="BP26" s="228">
        <f>'[4]Проверочная  таблица'!ZE28/1000</f>
        <v>1323.2574199999999</v>
      </c>
      <c r="BQ26" s="227">
        <f t="shared" si="19"/>
        <v>100</v>
      </c>
      <c r="BR26" s="227"/>
      <c r="BS26" s="228">
        <f>'[4]Проверочная  таблица'!YU28/1000</f>
        <v>2452.9576499999998</v>
      </c>
      <c r="BT26" s="228">
        <f>'[4]Проверочная  таблица'!ZF28/1000</f>
        <v>2452.9576499999998</v>
      </c>
      <c r="BU26" s="227">
        <f t="shared" si="20"/>
        <v>100</v>
      </c>
      <c r="BV26" s="227"/>
      <c r="BW26" s="228">
        <f>('[4]Проверочная  таблица'!YV28+'[4]Проверочная  таблица'!ZM28)/1000</f>
        <v>17549.941460000002</v>
      </c>
      <c r="BX26" s="228">
        <f>('[4]Проверочная  таблица'!ZG28+'[4]Проверочная  таблица'!ZS28)/1000</f>
        <v>17549.941460000002</v>
      </c>
      <c r="BY26" s="227">
        <f t="shared" si="21"/>
        <v>100</v>
      </c>
    </row>
    <row r="27" spans="1:77" s="27" customFormat="1" ht="21.75" customHeight="1" x14ac:dyDescent="0.25">
      <c r="A27" s="222" t="s">
        <v>28</v>
      </c>
      <c r="B27" s="313">
        <f t="shared" si="0"/>
        <v>0</v>
      </c>
      <c r="C27" s="313">
        <f t="shared" si="0"/>
        <v>159072.39139</v>
      </c>
      <c r="D27" s="53">
        <f>'[2]Для администрации КБ_точно'!AB30</f>
        <v>159072.39138999998</v>
      </c>
      <c r="E27" s="251">
        <f t="shared" si="1"/>
        <v>0</v>
      </c>
      <c r="F27" s="53">
        <f>'[2]Для администрации КБ_точно'!AC30</f>
        <v>153798.48813999997</v>
      </c>
      <c r="G27" s="251">
        <f t="shared" si="2"/>
        <v>0</v>
      </c>
      <c r="H27" s="223">
        <f t="shared" si="4"/>
        <v>153798.48814000003</v>
      </c>
      <c r="I27" s="223">
        <f t="shared" si="3"/>
        <v>96.68458919620447</v>
      </c>
      <c r="J27" s="227"/>
      <c r="K27" s="228">
        <f>('[4]Проверочная  таблица'!YM29)/1000</f>
        <v>0</v>
      </c>
      <c r="L27" s="228">
        <f>('[4]Проверочная  таблица'!YX29)/1000</f>
        <v>0</v>
      </c>
      <c r="M27" s="227">
        <f t="shared" si="5"/>
        <v>0</v>
      </c>
      <c r="N27" s="227"/>
      <c r="O27" s="228">
        <f>'[4]Проверочная  таблица'!YN29/1000</f>
        <v>112067.53878999999</v>
      </c>
      <c r="P27" s="228">
        <f>'[4]Проверочная  таблица'!YY29/1000</f>
        <v>106976.57106</v>
      </c>
      <c r="Q27" s="227">
        <f t="shared" si="6"/>
        <v>95.457232500180268</v>
      </c>
      <c r="R27" s="227"/>
      <c r="S27" s="228">
        <f>'[4]Проверочная  таблица'!XB29/1000</f>
        <v>130.19999999999999</v>
      </c>
      <c r="T27" s="228">
        <f>'[4]Проверочная  таблица'!XE29/1000</f>
        <v>125.95435000000001</v>
      </c>
      <c r="U27" s="227">
        <f t="shared" si="7"/>
        <v>96.739132104454697</v>
      </c>
      <c r="V27" s="227"/>
      <c r="W27" s="228">
        <f>'[4]Проверочная  таблица'!XT29/1000</f>
        <v>18069.841</v>
      </c>
      <c r="X27" s="228">
        <f>'[4]Проверочная  таблица'!XW29/1000</f>
        <v>17891.152020000001</v>
      </c>
      <c r="Y27" s="227">
        <f t="shared" si="8"/>
        <v>99.011120352414835</v>
      </c>
      <c r="Z27" s="227"/>
      <c r="AA27" s="227"/>
      <c r="AB27" s="227"/>
      <c r="AC27" s="227">
        <f t="shared" si="9"/>
        <v>0</v>
      </c>
      <c r="AD27" s="227"/>
      <c r="AE27" s="227"/>
      <c r="AF27" s="227"/>
      <c r="AG27" s="227">
        <f t="shared" si="10"/>
        <v>0</v>
      </c>
      <c r="AH27" s="227"/>
      <c r="AI27" s="228">
        <f>('[4]Проверочная  таблица'!XZ29+'[4]Проверочная  таблица'!YD29)/1000</f>
        <v>0</v>
      </c>
      <c r="AJ27" s="228">
        <f>('[4]Проверочная  таблица'!YB29+'[4]Проверочная  таблица'!YF29)/1000</f>
        <v>0</v>
      </c>
      <c r="AK27" s="227">
        <f t="shared" si="11"/>
        <v>0</v>
      </c>
      <c r="AL27" s="227"/>
      <c r="AM27" s="228">
        <f>('[4]Проверочная  таблица'!YO29+'[4]Проверочная  таблица'!ZI29)/1000</f>
        <v>0</v>
      </c>
      <c r="AN27" s="228">
        <f>('[4]Проверочная  таблица'!YZ29+'[4]Проверочная  таблица'!ZO29)/1000</f>
        <v>0</v>
      </c>
      <c r="AO27" s="227">
        <f t="shared" si="12"/>
        <v>0</v>
      </c>
      <c r="AP27" s="227"/>
      <c r="AQ27" s="228">
        <f>'[4]Проверочная  таблица'!YP29/1000</f>
        <v>0</v>
      </c>
      <c r="AR27" s="228">
        <f>'[4]Проверочная  таблица'!ZA29/1000</f>
        <v>0</v>
      </c>
      <c r="AS27" s="227">
        <f t="shared" si="13"/>
        <v>0</v>
      </c>
      <c r="AT27" s="227"/>
      <c r="AU27" s="228">
        <f>('[4]Проверочная  таблица'!YQ29+'[4]Проверочная  таблица'!ZJ29)/1000</f>
        <v>7157.5</v>
      </c>
      <c r="AV27" s="228">
        <f>('[4]Проверочная  таблица'!ZB29+'[4]Проверочная  таблица'!ZP29)/1000</f>
        <v>7157.5</v>
      </c>
      <c r="AW27" s="227">
        <f t="shared" si="14"/>
        <v>100</v>
      </c>
      <c r="AX27" s="227"/>
      <c r="AY27" s="228">
        <f>('[4]Проверочная  таблица'!YR29+'[4]Проверочная  таблица'!ZK29)/1000</f>
        <v>3181.366</v>
      </c>
      <c r="AZ27" s="228">
        <f>('[4]Проверочная  таблица'!ZQ29+'[4]Проверочная  таблица'!ZC29)/1000</f>
        <v>3181.366</v>
      </c>
      <c r="BA27" s="227">
        <f t="shared" si="15"/>
        <v>100</v>
      </c>
      <c r="BB27" s="227"/>
      <c r="BC27" s="228">
        <f>'[4]Проверочная  таблица'!XN29/1000</f>
        <v>1348.0956899999999</v>
      </c>
      <c r="BD27" s="228">
        <f>'[4]Проверочная  таблица'!XQ29/1000</f>
        <v>1348.0948000000001</v>
      </c>
      <c r="BE27" s="227">
        <f t="shared" si="16"/>
        <v>99.999933980947603</v>
      </c>
      <c r="BF27" s="227"/>
      <c r="BG27" s="228">
        <f>'[4]Проверочная  таблица'!XH29/1000</f>
        <v>0</v>
      </c>
      <c r="BH27" s="228">
        <f>'[4]Проверочная  таблица'!XK29/1000</f>
        <v>0</v>
      </c>
      <c r="BI27" s="227">
        <f t="shared" si="17"/>
        <v>0</v>
      </c>
      <c r="BJ27" s="227"/>
      <c r="BK27" s="228">
        <f>('[4]Проверочная  таблица'!YS29+'[4]Проверочная  таблица'!ZL29)/1000</f>
        <v>0</v>
      </c>
      <c r="BL27" s="228">
        <f>('[4]Проверочная  таблица'!ZR29+'[4]Проверочная  таблица'!ZD29)/1000</f>
        <v>0</v>
      </c>
      <c r="BM27" s="227">
        <f t="shared" si="18"/>
        <v>0</v>
      </c>
      <c r="BN27" s="227"/>
      <c r="BO27" s="228">
        <f>'[4]Проверочная  таблица'!YT29/1000</f>
        <v>707.12797</v>
      </c>
      <c r="BP27" s="228">
        <f>'[4]Проверочная  таблица'!ZE29/1000</f>
        <v>707.12797</v>
      </c>
      <c r="BQ27" s="227">
        <f t="shared" si="19"/>
        <v>100</v>
      </c>
      <c r="BR27" s="227"/>
      <c r="BS27" s="228">
        <f>'[4]Проверочная  таблица'!YU29/1000</f>
        <v>609.82610999999997</v>
      </c>
      <c r="BT27" s="228">
        <f>'[4]Проверочная  таблица'!ZF29/1000</f>
        <v>609.82610999999997</v>
      </c>
      <c r="BU27" s="227">
        <f t="shared" si="20"/>
        <v>100</v>
      </c>
      <c r="BV27" s="227"/>
      <c r="BW27" s="228">
        <f>('[4]Проверочная  таблица'!YV29+'[4]Проверочная  таблица'!ZM29)/1000</f>
        <v>15800.895830000001</v>
      </c>
      <c r="BX27" s="228">
        <f>('[4]Проверочная  таблица'!ZG29+'[4]Проверочная  таблица'!ZS29)/1000</f>
        <v>15800.895830000001</v>
      </c>
      <c r="BY27" s="227">
        <f t="shared" si="21"/>
        <v>100</v>
      </c>
    </row>
    <row r="28" spans="1:77" s="27" customFormat="1" ht="21.75" customHeight="1" thickBot="1" x14ac:dyDescent="0.3">
      <c r="A28" s="314" t="s">
        <v>29</v>
      </c>
      <c r="B28" s="313">
        <f t="shared" si="0"/>
        <v>0</v>
      </c>
      <c r="C28" s="313">
        <f t="shared" si="0"/>
        <v>128891.12556</v>
      </c>
      <c r="D28" s="53">
        <f>'[2]Для администрации КБ_точно'!AB31</f>
        <v>128891.12556</v>
      </c>
      <c r="E28" s="251">
        <f t="shared" si="1"/>
        <v>0</v>
      </c>
      <c r="F28" s="53">
        <f>'[2]Для администрации КБ_точно'!AC31</f>
        <v>128544.57983</v>
      </c>
      <c r="G28" s="251">
        <f t="shared" si="2"/>
        <v>0</v>
      </c>
      <c r="H28" s="223">
        <f t="shared" si="4"/>
        <v>128544.57982999999</v>
      </c>
      <c r="I28" s="223">
        <f t="shared" si="3"/>
        <v>99.731132978710249</v>
      </c>
      <c r="J28" s="227"/>
      <c r="K28" s="228">
        <f>('[4]Проверочная  таблица'!YM30)/1000</f>
        <v>0</v>
      </c>
      <c r="L28" s="228">
        <f>('[4]Проверочная  таблица'!YX30)/1000</f>
        <v>0</v>
      </c>
      <c r="M28" s="227">
        <f t="shared" si="5"/>
        <v>0</v>
      </c>
      <c r="N28" s="227"/>
      <c r="O28" s="228">
        <f>'[4]Проверочная  таблица'!YN30/1000</f>
        <v>59306.016000000003</v>
      </c>
      <c r="P28" s="228">
        <f>'[4]Проверочная  таблица'!YY30/1000</f>
        <v>59306.016000000003</v>
      </c>
      <c r="Q28" s="227">
        <f t="shared" si="6"/>
        <v>100</v>
      </c>
      <c r="R28" s="227"/>
      <c r="S28" s="228">
        <f>'[4]Проверочная  таблица'!XB30/1000</f>
        <v>234.36</v>
      </c>
      <c r="T28" s="228">
        <f>'[4]Проверочная  таблица'!XE30/1000</f>
        <v>230.02099999999999</v>
      </c>
      <c r="U28" s="227">
        <f t="shared" si="7"/>
        <v>98.14857484212321</v>
      </c>
      <c r="V28" s="227"/>
      <c r="W28" s="228">
        <f>'[4]Проверочная  таблица'!XT30/1000</f>
        <v>25431.883000000002</v>
      </c>
      <c r="X28" s="228">
        <f>'[4]Проверочная  таблица'!XW30/1000</f>
        <v>25119.97524</v>
      </c>
      <c r="Y28" s="227">
        <f t="shared" si="8"/>
        <v>98.773556169631632</v>
      </c>
      <c r="Z28" s="227"/>
      <c r="AA28" s="227"/>
      <c r="AB28" s="227"/>
      <c r="AC28" s="227">
        <f t="shared" si="9"/>
        <v>0</v>
      </c>
      <c r="AD28" s="227"/>
      <c r="AE28" s="227"/>
      <c r="AF28" s="227"/>
      <c r="AG28" s="227">
        <f t="shared" si="10"/>
        <v>0</v>
      </c>
      <c r="AH28" s="227"/>
      <c r="AI28" s="228">
        <f>('[4]Проверочная  таблица'!XZ30+'[4]Проверочная  таблица'!YD30)/1000</f>
        <v>0</v>
      </c>
      <c r="AJ28" s="228">
        <f>('[4]Проверочная  таблица'!YB30+'[4]Проверочная  таблица'!YF30)/1000</f>
        <v>0</v>
      </c>
      <c r="AK28" s="227">
        <f t="shared" si="11"/>
        <v>0</v>
      </c>
      <c r="AL28" s="227"/>
      <c r="AM28" s="228">
        <f>('[4]Проверочная  таблица'!YO30+'[4]Проверочная  таблица'!ZI30)/1000</f>
        <v>524.70499999999993</v>
      </c>
      <c r="AN28" s="228">
        <f>('[4]Проверочная  таблица'!YZ30+'[4]Проверочная  таблица'!ZO30)/1000</f>
        <v>524.70499999999993</v>
      </c>
      <c r="AO28" s="227">
        <f t="shared" si="12"/>
        <v>100</v>
      </c>
      <c r="AP28" s="227"/>
      <c r="AQ28" s="228">
        <f>'[4]Проверочная  таблица'!YP30/1000</f>
        <v>0</v>
      </c>
      <c r="AR28" s="228">
        <f>'[4]Проверочная  таблица'!ZA30/1000</f>
        <v>0</v>
      </c>
      <c r="AS28" s="227">
        <f t="shared" si="13"/>
        <v>0</v>
      </c>
      <c r="AT28" s="227"/>
      <c r="AU28" s="228">
        <f>('[4]Проверочная  таблица'!YQ30+'[4]Проверочная  таблица'!ZJ30)/1000</f>
        <v>12072.9</v>
      </c>
      <c r="AV28" s="228">
        <f>('[4]Проверочная  таблица'!ZB30+'[4]Проверочная  таблица'!ZP30)/1000</f>
        <v>12072.9</v>
      </c>
      <c r="AW28" s="227">
        <f t="shared" si="14"/>
        <v>100</v>
      </c>
      <c r="AX28" s="227"/>
      <c r="AY28" s="228">
        <f>('[4]Проверочная  таблица'!YR30+'[4]Проверочная  таблица'!ZK30)/1000</f>
        <v>4548.7160000000003</v>
      </c>
      <c r="AZ28" s="228">
        <f>('[4]Проверочная  таблица'!ZQ30+'[4]Проверочная  таблица'!ZC30)/1000</f>
        <v>4548.7160000000003</v>
      </c>
      <c r="BA28" s="227">
        <f t="shared" si="15"/>
        <v>100</v>
      </c>
      <c r="BB28" s="227"/>
      <c r="BC28" s="228">
        <f>'[4]Проверочная  таблица'!XN30/1000</f>
        <v>2426.5722500000002</v>
      </c>
      <c r="BD28" s="228">
        <f>'[4]Проверочная  таблица'!XQ30/1000</f>
        <v>2426.5719099999997</v>
      </c>
      <c r="BE28" s="227">
        <f t="shared" si="16"/>
        <v>99.999985988465809</v>
      </c>
      <c r="BF28" s="227"/>
      <c r="BG28" s="228">
        <f>'[4]Проверочная  таблица'!XH30/1000</f>
        <v>0</v>
      </c>
      <c r="BH28" s="228">
        <f>'[4]Проверочная  таблица'!XK30/1000</f>
        <v>0</v>
      </c>
      <c r="BI28" s="227">
        <f t="shared" si="17"/>
        <v>0</v>
      </c>
      <c r="BJ28" s="227"/>
      <c r="BK28" s="228">
        <f>('[4]Проверочная  таблица'!YS30+'[4]Проверочная  таблица'!ZL30)/1000</f>
        <v>6656.4090500000011</v>
      </c>
      <c r="BL28" s="228">
        <f>('[4]Проверочная  таблица'!ZR30+'[4]Проверочная  таблица'!ZD30)/1000</f>
        <v>6626.11042</v>
      </c>
      <c r="BM28" s="227">
        <f t="shared" si="18"/>
        <v>99.54482019100071</v>
      </c>
      <c r="BN28" s="227"/>
      <c r="BO28" s="228">
        <f>'[4]Проверочная  таблица'!YT30/1000</f>
        <v>820.10958000000005</v>
      </c>
      <c r="BP28" s="228">
        <f>'[4]Проверочная  таблица'!ZE30/1000</f>
        <v>820.10958000000005</v>
      </c>
      <c r="BQ28" s="227">
        <f t="shared" si="19"/>
        <v>100</v>
      </c>
      <c r="BR28" s="227"/>
      <c r="BS28" s="228">
        <f>'[4]Проверочная  таблица'!YU30/1000</f>
        <v>1327.4436499999999</v>
      </c>
      <c r="BT28" s="228">
        <f>'[4]Проверочная  таблица'!ZF30/1000</f>
        <v>1327.4436499999999</v>
      </c>
      <c r="BU28" s="227">
        <f t="shared" si="20"/>
        <v>100</v>
      </c>
      <c r="BV28" s="227"/>
      <c r="BW28" s="228">
        <f>('[4]Проверочная  таблица'!YV30+'[4]Проверочная  таблица'!ZM30)/1000</f>
        <v>15542.011029999998</v>
      </c>
      <c r="BX28" s="228">
        <f>('[4]Проверочная  таблица'!ZG30+'[4]Проверочная  таблица'!ZS30)/1000</f>
        <v>15542.011029999998</v>
      </c>
      <c r="BY28" s="227">
        <f t="shared" si="21"/>
        <v>100</v>
      </c>
    </row>
    <row r="29" spans="1:77" s="27" customFormat="1" ht="21.75" customHeight="1" thickBot="1" x14ac:dyDescent="0.3">
      <c r="A29" s="315" t="s">
        <v>30</v>
      </c>
      <c r="B29" s="48">
        <f t="shared" ref="B29" si="22">SUM(B11:B28)</f>
        <v>0</v>
      </c>
      <c r="C29" s="48">
        <f t="shared" ref="C29:H29" si="23">SUM(C11:C28)</f>
        <v>2293075.2395800003</v>
      </c>
      <c r="D29" s="235">
        <f t="shared" si="23"/>
        <v>2293075.2395799998</v>
      </c>
      <c r="E29" s="316">
        <f t="shared" si="23"/>
        <v>-3.637978807091713E-11</v>
      </c>
      <c r="F29" s="235">
        <f t="shared" si="23"/>
        <v>2102409.2772400002</v>
      </c>
      <c r="G29" s="317">
        <f t="shared" si="23"/>
        <v>-1.1641532182693481E-10</v>
      </c>
      <c r="H29" s="49">
        <f t="shared" si="23"/>
        <v>2102409.2772400007</v>
      </c>
      <c r="I29" s="237">
        <f t="shared" si="3"/>
        <v>91.685141462042836</v>
      </c>
      <c r="J29" s="49">
        <f>SUM(J11:J28)</f>
        <v>0</v>
      </c>
      <c r="K29" s="48">
        <f>SUM(K11:K28)</f>
        <v>0</v>
      </c>
      <c r="L29" s="48">
        <f>SUM(L11:L28)</f>
        <v>0</v>
      </c>
      <c r="M29" s="237">
        <f>IF(ISERROR(L29/K29*100),,L29/K29*100)</f>
        <v>0</v>
      </c>
      <c r="N29" s="49">
        <f>SUM(N11:N28)</f>
        <v>0</v>
      </c>
      <c r="O29" s="48">
        <f>SUM(O11:O28)</f>
        <v>352865.50978999998</v>
      </c>
      <c r="P29" s="48">
        <f>SUM(P11:P28)</f>
        <v>331474.38441</v>
      </c>
      <c r="Q29" s="237">
        <f>IF(ISERROR(P29/O29*100),,P29/O29*100)</f>
        <v>93.93788149124282</v>
      </c>
      <c r="R29" s="49">
        <f>SUM(R11:R28)</f>
        <v>0</v>
      </c>
      <c r="S29" s="48">
        <f>SUM(S11:S28)</f>
        <v>3749.7599999999998</v>
      </c>
      <c r="T29" s="48">
        <f>SUM(T11:T28)</f>
        <v>3618.683</v>
      </c>
      <c r="U29" s="237">
        <f>IF(ISERROR(T29/S29*100),,T29/S29*100)</f>
        <v>96.504389614268646</v>
      </c>
      <c r="V29" s="49">
        <f>SUM(V11:V28)</f>
        <v>0</v>
      </c>
      <c r="W29" s="48">
        <f>SUM(W11:W28)</f>
        <v>445773.549</v>
      </c>
      <c r="X29" s="48">
        <f>SUM(X11:X28)</f>
        <v>438101.69809999992</v>
      </c>
      <c r="Y29" s="237">
        <f>IF(ISERROR(X29/W29*100),,X29/W29*100)</f>
        <v>98.27898023173195</v>
      </c>
      <c r="Z29" s="49">
        <f>SUM(Z11:Z28)</f>
        <v>0</v>
      </c>
      <c r="AA29" s="48">
        <f>SUM(AA11:AA28)</f>
        <v>0</v>
      </c>
      <c r="AB29" s="48">
        <f>SUM(AB11:AB28)</f>
        <v>0</v>
      </c>
      <c r="AC29" s="237">
        <f>IF(ISERROR(AB29/AA29*100),,AB29/AA29*100)</f>
        <v>0</v>
      </c>
      <c r="AD29" s="49">
        <f>SUM(AD11:AD28)</f>
        <v>0</v>
      </c>
      <c r="AE29" s="48">
        <f>SUM(AE11:AE28)</f>
        <v>0</v>
      </c>
      <c r="AF29" s="48">
        <f>SUM(AF11:AF28)</f>
        <v>0</v>
      </c>
      <c r="AG29" s="237">
        <f>IF(ISERROR(AF29/AE29*100),,AF29/AE29*100)</f>
        <v>0</v>
      </c>
      <c r="AH29" s="49">
        <f>SUM(AH11:AH28)</f>
        <v>0</v>
      </c>
      <c r="AI29" s="48">
        <f>SUM(AI11:AI28)</f>
        <v>240950.24908000001</v>
      </c>
      <c r="AJ29" s="48">
        <f>SUM(AJ11:AJ28)</f>
        <v>240274.62890000001</v>
      </c>
      <c r="AK29" s="237">
        <f>IF(ISERROR(AJ29/AI29*100),,AJ29/AI29*100)</f>
        <v>99.719601792245641</v>
      </c>
      <c r="AL29" s="49">
        <f>SUM(AL11:AL28)</f>
        <v>0</v>
      </c>
      <c r="AM29" s="48">
        <f>SUM(AM11:AM28)</f>
        <v>60268.440950000004</v>
      </c>
      <c r="AN29" s="48">
        <f>SUM(AN11:AN28)</f>
        <v>60268.440950000004</v>
      </c>
      <c r="AO29" s="237">
        <f>IF(ISERROR(AN29/AM29*100),,AN29/AM29*100)</f>
        <v>100</v>
      </c>
      <c r="AP29" s="49">
        <f>SUM(AP11:AP28)</f>
        <v>0</v>
      </c>
      <c r="AQ29" s="48">
        <f>SUM(AQ11:AQ28)</f>
        <v>0</v>
      </c>
      <c r="AR29" s="48">
        <f>SUM(AR11:AR28)</f>
        <v>0</v>
      </c>
      <c r="AS29" s="237">
        <f>IF(ISERROR(AR29/AQ29*100),,AR29/AQ29*100)</f>
        <v>0</v>
      </c>
      <c r="AT29" s="49">
        <f>SUM(AT11:AT28)</f>
        <v>0</v>
      </c>
      <c r="AU29" s="48">
        <f>SUM(AU11:AU28)</f>
        <v>166609.56</v>
      </c>
      <c r="AV29" s="48">
        <f>SUM(AV11:AV28)</f>
        <v>166609.56</v>
      </c>
      <c r="AW29" s="237">
        <f>IF(ISERROR(AV29/AU29*100),,AV29/AU29*100)</f>
        <v>100</v>
      </c>
      <c r="AX29" s="49">
        <f>SUM(AX11:AX28)</f>
        <v>0</v>
      </c>
      <c r="AY29" s="48">
        <f>SUM(AY11:AY28)</f>
        <v>584694.43426999997</v>
      </c>
      <c r="AZ29" s="48">
        <f>SUM(AZ11:AZ28)</f>
        <v>433423.60038999998</v>
      </c>
      <c r="BA29" s="237">
        <f>IF(ISERROR(AZ29/AY29*100),,AZ29/AY29*100)</f>
        <v>74.128224075048024</v>
      </c>
      <c r="BB29" s="49">
        <f>SUM(BB11:BB28)</f>
        <v>0</v>
      </c>
      <c r="BC29" s="48">
        <f>SUM(BC11:BC28)</f>
        <v>38555.536839999993</v>
      </c>
      <c r="BD29" s="48">
        <f>SUM(BD11:BD28)</f>
        <v>38300.921699999992</v>
      </c>
      <c r="BE29" s="237">
        <f>IF(ISERROR(BD29/BC29*100),,BD29/BC29*100)</f>
        <v>99.339614590099941</v>
      </c>
      <c r="BF29" s="49">
        <f>SUM(BF11:BF28)</f>
        <v>0</v>
      </c>
      <c r="BG29" s="48">
        <f>SUM(BG11:BG28)</f>
        <v>0</v>
      </c>
      <c r="BH29" s="48">
        <f>SUM(BH11:BH28)</f>
        <v>0</v>
      </c>
      <c r="BI29" s="237">
        <f>IF(ISERROR(BH29/BG29*100),,BH29/BG29*100)</f>
        <v>0</v>
      </c>
      <c r="BJ29" s="49">
        <f>SUM(BJ11:BJ28)</f>
        <v>0</v>
      </c>
      <c r="BK29" s="48">
        <f>SUM(BK11:BK28)</f>
        <v>103863.33312000001</v>
      </c>
      <c r="BL29" s="48">
        <f>SUM(BL11:BL28)</f>
        <v>95099.555719999989</v>
      </c>
      <c r="BM29" s="237">
        <f>IF(ISERROR(BL29/BK29*100),,BL29/BK29*100)</f>
        <v>91.562202813311728</v>
      </c>
      <c r="BN29" s="49">
        <f>SUM(BN11:BN28)</f>
        <v>0</v>
      </c>
      <c r="BO29" s="48">
        <f>SUM(BO11:BO28)</f>
        <v>15153.835519999999</v>
      </c>
      <c r="BP29" s="48">
        <f>SUM(BP11:BP28)</f>
        <v>15153.835519999999</v>
      </c>
      <c r="BQ29" s="237">
        <f>IF(ISERROR(BP29/BO29*100),,BP29/BO29*100)</f>
        <v>100</v>
      </c>
      <c r="BR29" s="49">
        <f>SUM(BR11:BR28)</f>
        <v>0</v>
      </c>
      <c r="BS29" s="48">
        <f>SUM(BS11:BS28)</f>
        <v>22691.829559999998</v>
      </c>
      <c r="BT29" s="48">
        <f>SUM(BT11:BT28)</f>
        <v>22691.829559999998</v>
      </c>
      <c r="BU29" s="237">
        <f>IF(ISERROR(BT29/BS29*100),,BT29/BS29*100)</f>
        <v>100</v>
      </c>
      <c r="BV29" s="49">
        <f>SUM(BV11:BV28)</f>
        <v>0</v>
      </c>
      <c r="BW29" s="48">
        <f>SUM(BW11:BW28)</f>
        <v>257899.20144999996</v>
      </c>
      <c r="BX29" s="48">
        <f>SUM(BX11:BX28)</f>
        <v>257392.13898999995</v>
      </c>
      <c r="BY29" s="237">
        <f>IF(ISERROR(BX29/BW29*100),,BX29/BW29*100)</f>
        <v>99.803387347789709</v>
      </c>
    </row>
    <row r="30" spans="1:77" s="27" customFormat="1" ht="21.75" customHeight="1" x14ac:dyDescent="0.25">
      <c r="A30" s="318"/>
      <c r="B30" s="319"/>
      <c r="C30" s="319"/>
      <c r="D30" s="243"/>
      <c r="E30" s="242"/>
      <c r="F30" s="243"/>
      <c r="G30" s="242"/>
      <c r="H30" s="320"/>
      <c r="I30" s="245"/>
      <c r="J30" s="245"/>
      <c r="K30" s="246"/>
      <c r="L30" s="246"/>
      <c r="M30" s="321"/>
      <c r="N30" s="245"/>
      <c r="O30" s="246"/>
      <c r="P30" s="246"/>
      <c r="Q30" s="321"/>
      <c r="R30" s="245"/>
      <c r="S30" s="246"/>
      <c r="T30" s="246"/>
      <c r="U30" s="321"/>
      <c r="V30" s="245"/>
      <c r="W30" s="246"/>
      <c r="X30" s="246"/>
      <c r="Y30" s="321"/>
      <c r="Z30" s="320"/>
      <c r="AA30" s="320"/>
      <c r="AB30" s="320"/>
      <c r="AC30" s="321"/>
      <c r="AD30" s="320"/>
      <c r="AE30" s="320"/>
      <c r="AF30" s="320"/>
      <c r="AG30" s="321"/>
      <c r="AH30" s="245"/>
      <c r="AI30" s="246"/>
      <c r="AJ30" s="246"/>
      <c r="AK30" s="321"/>
      <c r="AL30" s="245"/>
      <c r="AM30" s="246"/>
      <c r="AN30" s="246"/>
      <c r="AO30" s="321"/>
      <c r="AP30" s="245"/>
      <c r="AQ30" s="246"/>
      <c r="AR30" s="246"/>
      <c r="AS30" s="321"/>
      <c r="AT30" s="245"/>
      <c r="AU30" s="246"/>
      <c r="AV30" s="246"/>
      <c r="AW30" s="321"/>
      <c r="AX30" s="245"/>
      <c r="AY30" s="246"/>
      <c r="AZ30" s="246"/>
      <c r="BA30" s="321"/>
      <c r="BB30" s="245"/>
      <c r="BC30" s="246"/>
      <c r="BD30" s="246"/>
      <c r="BE30" s="321"/>
      <c r="BF30" s="245"/>
      <c r="BG30" s="246"/>
      <c r="BH30" s="246"/>
      <c r="BI30" s="321"/>
      <c r="BJ30" s="245"/>
      <c r="BK30" s="246"/>
      <c r="BL30" s="246"/>
      <c r="BM30" s="321"/>
      <c r="BN30" s="245"/>
      <c r="BO30" s="246"/>
      <c r="BP30" s="246"/>
      <c r="BQ30" s="321"/>
      <c r="BR30" s="245"/>
      <c r="BS30" s="246"/>
      <c r="BT30" s="246"/>
      <c r="BU30" s="321"/>
      <c r="BV30" s="245"/>
      <c r="BW30" s="246"/>
      <c r="BX30" s="246"/>
      <c r="BY30" s="321"/>
    </row>
    <row r="31" spans="1:77" s="27" customFormat="1" ht="21.75" customHeight="1" x14ac:dyDescent="0.25">
      <c r="A31" s="222" t="s">
        <v>31</v>
      </c>
      <c r="B31" s="313">
        <f>AL31+AH31+V31+J31+N31+AP31+BJ31+BB31+BN31+BR31+BV31+AX31+AT31+BF31+R31</f>
        <v>0</v>
      </c>
      <c r="C31" s="313">
        <f>AM31+AI31+W31+K31+O31+AQ31+BK31+BC31+BO31+BS31+BW31+AY31+AU31+BG31+S31</f>
        <v>580523.19519000011</v>
      </c>
      <c r="D31" s="53">
        <f>'[2]Для администрации КБ_точно'!AB34</f>
        <v>580523.19519000011</v>
      </c>
      <c r="E31" s="251">
        <f t="shared" ref="E31:E32" si="24">D31-C31</f>
        <v>0</v>
      </c>
      <c r="F31" s="53">
        <f>'[2]Для администрации КБ_точно'!AC34</f>
        <v>483936.98764000001</v>
      </c>
      <c r="G31" s="251">
        <f t="shared" ref="G31:G32" si="25">F31-H31</f>
        <v>0</v>
      </c>
      <c r="H31" s="223">
        <f t="shared" ref="H31:H32" si="26">AN31+AJ31+X31+L31+P31+AR31+BL31+BD31+BP31+BT31+BX31+AZ31+AV31+BH31+T31</f>
        <v>483936.98764000006</v>
      </c>
      <c r="I31" s="223">
        <f t="shared" ref="I31:I32" si="27">IF(ISERROR(H31/C31*100),,H31/C31*100)</f>
        <v>83.362213887355836</v>
      </c>
      <c r="J31" s="223"/>
      <c r="K31" s="250">
        <f>('[4]Проверочная  таблица'!YM33)/1000</f>
        <v>335640.26304000005</v>
      </c>
      <c r="L31" s="250">
        <f>('[4]Проверочная  таблица'!YX33)/1000</f>
        <v>244652.967</v>
      </c>
      <c r="M31" s="223">
        <f t="shared" ref="M31:M32" si="28">IF(ISERROR(L31/K31*100),,L31/K31*100)</f>
        <v>72.891423926349205</v>
      </c>
      <c r="N31" s="223"/>
      <c r="O31" s="250">
        <f>'[4]Проверочная  таблица'!YN33/1000</f>
        <v>33801.243000000002</v>
      </c>
      <c r="P31" s="250">
        <f>'[4]Проверочная  таблица'!YY33/1000</f>
        <v>33733.267939999998</v>
      </c>
      <c r="Q31" s="223">
        <f t="shared" ref="Q31:Q32" si="29">IF(ISERROR(P31/O31*100),,P31/O31*100)</f>
        <v>99.798897750594534</v>
      </c>
      <c r="R31" s="223"/>
      <c r="S31" s="250">
        <f>'[4]Проверочная  таблица'!XB33/1000</f>
        <v>312.48</v>
      </c>
      <c r="T31" s="53">
        <f>'[4]Проверочная  таблица'!XE33/1000</f>
        <v>296.09041999999999</v>
      </c>
      <c r="U31" s="223">
        <f t="shared" ref="U31:U32" si="30">IF(ISERROR(T31/S31*100),,T31/S31*100)</f>
        <v>94.754998719918078</v>
      </c>
      <c r="V31" s="223"/>
      <c r="W31" s="250">
        <f>'[4]Проверочная  таблица'!XT33/1000</f>
        <v>55039.28</v>
      </c>
      <c r="X31" s="250">
        <f>'[4]Проверочная  таблица'!XW33/1000</f>
        <v>54919.943319999998</v>
      </c>
      <c r="Y31" s="223">
        <f t="shared" ref="Y31:Y32" si="31">IF(ISERROR(X31/W31*100),,X31/W31*100)</f>
        <v>99.78317906774943</v>
      </c>
      <c r="Z31" s="223"/>
      <c r="AA31" s="223"/>
      <c r="AB31" s="223"/>
      <c r="AC31" s="223">
        <f t="shared" ref="AC31:AC32" si="32">IF(ISERROR(AB31/AA31*100),,AB31/AA31*100)</f>
        <v>0</v>
      </c>
      <c r="AD31" s="223"/>
      <c r="AE31" s="223"/>
      <c r="AF31" s="223"/>
      <c r="AG31" s="223">
        <f t="shared" ref="AG31:AG32" si="33">IF(ISERROR(AF31/AE31*100),,AF31/AE31*100)</f>
        <v>0</v>
      </c>
      <c r="AH31" s="223"/>
      <c r="AI31" s="250">
        <f>('[4]Проверочная  таблица'!XZ33+'[4]Проверочная  таблица'!YD33)/1000</f>
        <v>0</v>
      </c>
      <c r="AJ31" s="250">
        <f>('[4]Проверочная  таблица'!YB33+'[4]Проверочная  таблица'!YF33)/1000</f>
        <v>0</v>
      </c>
      <c r="AK31" s="223">
        <f t="shared" ref="AK31:AK32" si="34">IF(ISERROR(AJ31/AI31*100),,AJ31/AI31*100)</f>
        <v>0</v>
      </c>
      <c r="AL31" s="223"/>
      <c r="AM31" s="250">
        <f>('[4]Проверочная  таблица'!YO33+'[4]Проверочная  таблица'!ZI33)/1000</f>
        <v>0</v>
      </c>
      <c r="AN31" s="250">
        <f>('[4]Проверочная  таблица'!YZ33+'[4]Проверочная  таблица'!ZO33)/1000</f>
        <v>0</v>
      </c>
      <c r="AO31" s="223">
        <f t="shared" ref="AO31:AO32" si="35">IF(ISERROR(AN31/AM31*100),,AN31/AM31*100)</f>
        <v>0</v>
      </c>
      <c r="AP31" s="223"/>
      <c r="AQ31" s="250">
        <f>'[4]Проверочная  таблица'!YP33/1000</f>
        <v>0</v>
      </c>
      <c r="AR31" s="250">
        <f>'[4]Проверочная  таблица'!ZA33/1000</f>
        <v>0</v>
      </c>
      <c r="AS31" s="223">
        <f t="shared" ref="AS31:AS32" si="36">IF(ISERROR(AR31/AQ31*100),,AR31/AQ31*100)</f>
        <v>0</v>
      </c>
      <c r="AT31" s="223"/>
      <c r="AU31" s="250">
        <f>('[4]Проверочная  таблица'!YQ33+'[4]Проверочная  таблица'!ZJ33)/1000</f>
        <v>0</v>
      </c>
      <c r="AV31" s="53">
        <f>('[4]Проверочная  таблица'!ZB33+'[4]Проверочная  таблица'!ZP33)/1000</f>
        <v>0</v>
      </c>
      <c r="AW31" s="223">
        <f t="shared" ref="AW31:AW32" si="37">IF(ISERROR(AV31/AU31*100),,AV31/AU31*100)</f>
        <v>0</v>
      </c>
      <c r="AX31" s="223"/>
      <c r="AY31" s="250">
        <f>('[4]Проверочная  таблица'!YR33+'[4]Проверочная  таблица'!ZK33)/1000</f>
        <v>28808.01</v>
      </c>
      <c r="AZ31" s="53">
        <f>('[4]Проверочная  таблица'!ZQ33+'[4]Проверочная  таблица'!ZC33)/1000</f>
        <v>28381.297559999999</v>
      </c>
      <c r="BA31" s="223">
        <f t="shared" ref="BA31:BA32" si="38">IF(ISERROR(AZ31/AY31*100),,AZ31/AY31*100)</f>
        <v>98.518771549996004</v>
      </c>
      <c r="BB31" s="223"/>
      <c r="BC31" s="250">
        <f>'[4]Проверочная  таблица'!XN33/1000</f>
        <v>3235.42967</v>
      </c>
      <c r="BD31" s="250">
        <f>'[4]Проверочная  таблица'!XQ33/1000</f>
        <v>3235.4293900000002</v>
      </c>
      <c r="BE31" s="223">
        <f t="shared" ref="BE31:BE32" si="39">IF(ISERROR(BD31/BC31*100),,BD31/BC31*100)</f>
        <v>99.999991345817136</v>
      </c>
      <c r="BF31" s="223"/>
      <c r="BG31" s="250">
        <f>'[4]Проверочная  таблица'!XH33/1000</f>
        <v>96014.74</v>
      </c>
      <c r="BH31" s="53">
        <f>'[4]Проверочная  таблица'!XK33/1000</f>
        <v>96014.74</v>
      </c>
      <c r="BI31" s="223">
        <f t="shared" ref="BI31:BI32" si="40">IF(ISERROR(BH31/BG31*100),,BH31/BG31*100)</f>
        <v>100</v>
      </c>
      <c r="BJ31" s="223"/>
      <c r="BK31" s="250">
        <f>('[4]Проверочная  таблица'!YS33+'[4]Проверочная  таблица'!ZL33)/1000</f>
        <v>4968.4974699999993</v>
      </c>
      <c r="BL31" s="250">
        <f>('[4]Проверочная  таблица'!ZR33+'[4]Проверочная  таблица'!ZD33)/1000</f>
        <v>0</v>
      </c>
      <c r="BM31" s="223">
        <f t="shared" ref="BM31:BM32" si="41">IF(ISERROR(BL31/BK31*100),,BL31/BK31*100)</f>
        <v>0</v>
      </c>
      <c r="BN31" s="223"/>
      <c r="BO31" s="250">
        <f>'[4]Проверочная  таблица'!YT33/1000</f>
        <v>1759.1408799999999</v>
      </c>
      <c r="BP31" s="250">
        <f>'[4]Проверочная  таблица'!ZE33/1000</f>
        <v>1759.1408799999999</v>
      </c>
      <c r="BQ31" s="223">
        <f t="shared" ref="BQ31:BQ32" si="42">IF(ISERROR(BP31/BO31*100),,BP31/BO31*100)</f>
        <v>100</v>
      </c>
      <c r="BR31" s="223"/>
      <c r="BS31" s="250">
        <f>'[4]Проверочная  таблица'!YU33/1000</f>
        <v>3612.0356999999999</v>
      </c>
      <c r="BT31" s="250">
        <f>'[4]Проверочная  таблица'!ZF33/1000</f>
        <v>3612.0356999999999</v>
      </c>
      <c r="BU31" s="223">
        <f t="shared" ref="BU31:BU32" si="43">IF(ISERROR(BT31/BS31*100),,BT31/BS31*100)</f>
        <v>100</v>
      </c>
      <c r="BV31" s="223"/>
      <c r="BW31" s="250">
        <f>('[4]Проверочная  таблица'!YV33+'[4]Проверочная  таблица'!ZM33)/1000</f>
        <v>17332.075430000004</v>
      </c>
      <c r="BX31" s="250">
        <f>('[4]Проверочная  таблица'!ZG33+'[4]Проверочная  таблица'!ZS33)/1000</f>
        <v>17332.075430000004</v>
      </c>
      <c r="BY31" s="223">
        <f t="shared" ref="BY31:BY32" si="44">IF(ISERROR(BX31/BW31*100),,BX31/BW31*100)</f>
        <v>100</v>
      </c>
    </row>
    <row r="32" spans="1:77" s="27" customFormat="1" ht="21.75" customHeight="1" thickBot="1" x14ac:dyDescent="0.3">
      <c r="A32" s="322" t="s">
        <v>32</v>
      </c>
      <c r="B32" s="313">
        <f>AL32+AH32+V32+J32+N32+AP32+BJ32+BB32+BN32+BR32+BV32+AX32+AT32+BF32+R32</f>
        <v>0</v>
      </c>
      <c r="C32" s="313">
        <f>AM32+AI32+W32+K32+O32+AQ32+BK32+BC32+BO32+BS32+BW32+AY32+AU32+BG32+S32</f>
        <v>746350.81990999996</v>
      </c>
      <c r="D32" s="53">
        <f>'[2]Для администрации КБ_точно'!AB35</f>
        <v>746350.81990999996</v>
      </c>
      <c r="E32" s="251">
        <f t="shared" si="24"/>
        <v>0</v>
      </c>
      <c r="F32" s="53">
        <f>'[2]Для администрации КБ_точно'!AC35</f>
        <v>744872.14399000001</v>
      </c>
      <c r="G32" s="251">
        <f t="shared" si="25"/>
        <v>0</v>
      </c>
      <c r="H32" s="223">
        <f t="shared" si="26"/>
        <v>744872.14399000001</v>
      </c>
      <c r="I32" s="223">
        <f t="shared" si="27"/>
        <v>99.801879239554097</v>
      </c>
      <c r="J32" s="227"/>
      <c r="K32" s="228">
        <f>('[4]Проверочная  таблица'!YM34)/1000</f>
        <v>0</v>
      </c>
      <c r="L32" s="228">
        <f>('[4]Проверочная  таблица'!YX34)/1000</f>
        <v>0</v>
      </c>
      <c r="M32" s="227">
        <f t="shared" si="28"/>
        <v>0</v>
      </c>
      <c r="N32" s="227"/>
      <c r="O32" s="228">
        <f>'[4]Проверочная  таблица'!YN34/1000</f>
        <v>100522.03</v>
      </c>
      <c r="P32" s="228">
        <f>'[4]Проверочная  таблица'!YY34/1000</f>
        <v>99195.043839999998</v>
      </c>
      <c r="Q32" s="227">
        <f t="shared" si="29"/>
        <v>98.679905131243373</v>
      </c>
      <c r="R32" s="227"/>
      <c r="S32" s="228">
        <f>'[4]Проверочная  таблица'!XB34/1000</f>
        <v>1692.6</v>
      </c>
      <c r="T32" s="228">
        <f>'[4]Проверочная  таблица'!XE34/1000</f>
        <v>1634.75829</v>
      </c>
      <c r="U32" s="227">
        <f t="shared" si="30"/>
        <v>96.582671038638793</v>
      </c>
      <c r="V32" s="227"/>
      <c r="W32" s="228">
        <f>'[4]Проверочная  таблица'!XT34/1000</f>
        <v>181637.33100000001</v>
      </c>
      <c r="X32" s="228">
        <f>'[4]Проверочная  таблица'!XW34/1000</f>
        <v>181613.65878</v>
      </c>
      <c r="Y32" s="227">
        <f t="shared" si="31"/>
        <v>99.986967315656045</v>
      </c>
      <c r="Z32" s="227"/>
      <c r="AA32" s="227"/>
      <c r="AB32" s="227"/>
      <c r="AC32" s="227">
        <f t="shared" si="32"/>
        <v>0</v>
      </c>
      <c r="AD32" s="227"/>
      <c r="AE32" s="227"/>
      <c r="AF32" s="227"/>
      <c r="AG32" s="227">
        <f t="shared" si="33"/>
        <v>0</v>
      </c>
      <c r="AH32" s="227"/>
      <c r="AI32" s="228">
        <f>('[4]Проверочная  таблица'!XZ34+'[4]Проверочная  таблица'!YD34)/1000</f>
        <v>0</v>
      </c>
      <c r="AJ32" s="228">
        <f>('[4]Проверочная  таблица'!YB34+'[4]Проверочная  таблица'!YF34)/1000</f>
        <v>0</v>
      </c>
      <c r="AK32" s="227">
        <f t="shared" si="34"/>
        <v>0</v>
      </c>
      <c r="AL32" s="227"/>
      <c r="AM32" s="228">
        <f>('[4]Проверочная  таблица'!YO34+'[4]Проверочная  таблица'!ZI34)/1000</f>
        <v>0</v>
      </c>
      <c r="AN32" s="228">
        <f>('[4]Проверочная  таблица'!YZ34+'[4]Проверочная  таблица'!ZO34)/1000</f>
        <v>0</v>
      </c>
      <c r="AO32" s="227">
        <f t="shared" si="35"/>
        <v>0</v>
      </c>
      <c r="AP32" s="227"/>
      <c r="AQ32" s="228">
        <f>'[4]Проверочная  таблица'!YP34/1000</f>
        <v>355374.79768999998</v>
      </c>
      <c r="AR32" s="228">
        <f>'[4]Проверочная  таблица'!ZA34/1000</f>
        <v>355374.79768999998</v>
      </c>
      <c r="AS32" s="227">
        <f t="shared" si="36"/>
        <v>100</v>
      </c>
      <c r="AT32" s="227"/>
      <c r="AU32" s="228">
        <f>('[4]Проверочная  таблица'!YQ34+'[4]Проверочная  таблица'!ZJ34)/1000</f>
        <v>0</v>
      </c>
      <c r="AV32" s="228">
        <f>('[4]Проверочная  таблица'!ZB34+'[4]Проверочная  таблица'!ZP34)/1000</f>
        <v>0</v>
      </c>
      <c r="AW32" s="227">
        <f t="shared" si="37"/>
        <v>0</v>
      </c>
      <c r="AX32" s="227"/>
      <c r="AY32" s="228">
        <f>('[4]Проверочная  таблица'!YR34+'[4]Проверочная  таблица'!ZK34)/1000</f>
        <v>65497.55573</v>
      </c>
      <c r="AZ32" s="228">
        <f>('[4]Проверочная  таблица'!ZQ34+'[4]Проверочная  таблица'!ZC34)/1000</f>
        <v>65427.379909999996</v>
      </c>
      <c r="BA32" s="227">
        <f t="shared" si="38"/>
        <v>99.892857345258363</v>
      </c>
      <c r="BB32" s="227"/>
      <c r="BC32" s="228">
        <f>'[4]Проверочная  таблица'!XN34/1000</f>
        <v>17356.237160000001</v>
      </c>
      <c r="BD32" s="228">
        <f>'[4]Проверочная  таблица'!XQ34/1000</f>
        <v>17356.237160000001</v>
      </c>
      <c r="BE32" s="227">
        <f t="shared" si="39"/>
        <v>100</v>
      </c>
      <c r="BF32" s="227"/>
      <c r="BG32" s="228">
        <f>'[4]Проверочная  таблица'!XH34/1000</f>
        <v>0</v>
      </c>
      <c r="BH32" s="228">
        <f>'[4]Проверочная  таблица'!XK34/1000</f>
        <v>0</v>
      </c>
      <c r="BI32" s="227">
        <f t="shared" si="40"/>
        <v>0</v>
      </c>
      <c r="BJ32" s="227"/>
      <c r="BK32" s="228">
        <f>('[4]Проверочная  таблица'!YS34+'[4]Проверочная  таблица'!ZL34)/1000</f>
        <v>0</v>
      </c>
      <c r="BL32" s="228">
        <f>('[4]Проверочная  таблица'!ZR34+'[4]Проверочная  таблица'!ZD34)/1000</f>
        <v>0</v>
      </c>
      <c r="BM32" s="227">
        <f t="shared" si="41"/>
        <v>0</v>
      </c>
      <c r="BN32" s="227"/>
      <c r="BO32" s="228">
        <f>'[4]Проверочная  таблица'!YT34/1000</f>
        <v>3087.0236</v>
      </c>
      <c r="BP32" s="228">
        <f>'[4]Проверочная  таблица'!ZE34/1000</f>
        <v>3087.0236</v>
      </c>
      <c r="BQ32" s="227">
        <f t="shared" si="42"/>
        <v>100</v>
      </c>
      <c r="BR32" s="227"/>
      <c r="BS32" s="228">
        <f>'[4]Проверочная  таблица'!YU34/1000</f>
        <v>9196.1347399999995</v>
      </c>
      <c r="BT32" s="228">
        <f>'[4]Проверочная  таблица'!ZF34/1000</f>
        <v>9196.1347399999995</v>
      </c>
      <c r="BU32" s="227">
        <f t="shared" si="43"/>
        <v>100</v>
      </c>
      <c r="BV32" s="227"/>
      <c r="BW32" s="228">
        <f>('[4]Проверочная  таблица'!YV34+'[4]Проверочная  таблица'!ZM34)/1000</f>
        <v>11987.109989999999</v>
      </c>
      <c r="BX32" s="228">
        <f>('[4]Проверочная  таблица'!ZG34+'[4]Проверочная  таблица'!ZS34)/1000</f>
        <v>11987.109980000001</v>
      </c>
      <c r="BY32" s="227">
        <f t="shared" si="44"/>
        <v>99.999999916577082</v>
      </c>
    </row>
    <row r="33" spans="1:80" s="27" customFormat="1" ht="21.75" customHeight="1" thickBot="1" x14ac:dyDescent="0.3">
      <c r="A33" s="58" t="s">
        <v>33</v>
      </c>
      <c r="B33" s="49">
        <f t="shared" ref="B33" si="45">SUM(B31:B32)</f>
        <v>0</v>
      </c>
      <c r="C33" s="49">
        <f t="shared" ref="C33:H33" si="46">SUM(C31:C32)</f>
        <v>1326874.0151</v>
      </c>
      <c r="D33" s="317">
        <f t="shared" si="46"/>
        <v>1326874.0151</v>
      </c>
      <c r="E33" s="316">
        <f t="shared" si="46"/>
        <v>0</v>
      </c>
      <c r="F33" s="235">
        <f t="shared" si="46"/>
        <v>1228809.13163</v>
      </c>
      <c r="G33" s="316">
        <f t="shared" si="46"/>
        <v>0</v>
      </c>
      <c r="H33" s="258">
        <f t="shared" si="46"/>
        <v>1228809.1316300002</v>
      </c>
      <c r="I33" s="237">
        <f>IF(ISERROR(H33/C33*100),,H33/C33*100)</f>
        <v>92.609329721284112</v>
      </c>
      <c r="J33" s="257">
        <f>SUM(J31:J32)</f>
        <v>0</v>
      </c>
      <c r="K33" s="258">
        <f>SUM(K31:K32)</f>
        <v>335640.26304000005</v>
      </c>
      <c r="L33" s="258">
        <f>SUM(L31:L32)</f>
        <v>244652.967</v>
      </c>
      <c r="M33" s="237">
        <f>IF(ISERROR(L33/K33*100),,L33/K33*100)</f>
        <v>72.891423926349205</v>
      </c>
      <c r="N33" s="257">
        <f>SUM(N31:N32)</f>
        <v>0</v>
      </c>
      <c r="O33" s="258">
        <f>SUM(O31:O32)</f>
        <v>134323.27299999999</v>
      </c>
      <c r="P33" s="258">
        <f>SUM(P31:P32)</f>
        <v>132928.31177999999</v>
      </c>
      <c r="Q33" s="237">
        <f>IF(ISERROR(P33/O33*100),,P33/O33*100)</f>
        <v>98.961489555127201</v>
      </c>
      <c r="R33" s="257">
        <f>SUM(R31:R32)</f>
        <v>0</v>
      </c>
      <c r="S33" s="258">
        <f>SUM(S31:S32)</f>
        <v>2005.08</v>
      </c>
      <c r="T33" s="258">
        <f>SUM(T31:T32)</f>
        <v>1930.84871</v>
      </c>
      <c r="U33" s="237">
        <f>IF(ISERROR(T33/S33*100),,T33/S33*100)</f>
        <v>96.297838988968024</v>
      </c>
      <c r="V33" s="257">
        <f>SUM(V31:V32)</f>
        <v>0</v>
      </c>
      <c r="W33" s="258">
        <f>SUM(W31:W32)</f>
        <v>236676.611</v>
      </c>
      <c r="X33" s="258">
        <f>SUM(X31:X32)</f>
        <v>236533.60209999999</v>
      </c>
      <c r="Y33" s="237">
        <f>IF(ISERROR(X33/W33*100),,X33/W33*100)</f>
        <v>99.93957624312948</v>
      </c>
      <c r="Z33" s="257">
        <f>SUM(Z31:Z32)</f>
        <v>0</v>
      </c>
      <c r="AA33" s="258">
        <f>SUM(AA31:AA32)</f>
        <v>0</v>
      </c>
      <c r="AB33" s="258">
        <f>SUM(AB31:AB32)</f>
        <v>0</v>
      </c>
      <c r="AC33" s="237">
        <f>IF(ISERROR(AB33/AA33*100),,AB33/AA33*100)</f>
        <v>0</v>
      </c>
      <c r="AD33" s="257">
        <f>SUM(AD31:AD32)</f>
        <v>0</v>
      </c>
      <c r="AE33" s="258">
        <f>SUM(AE31:AE32)</f>
        <v>0</v>
      </c>
      <c r="AF33" s="258">
        <f>SUM(AF31:AF32)</f>
        <v>0</v>
      </c>
      <c r="AG33" s="237">
        <f>IF(ISERROR(AF33/AE33*100),,AF33/AE33*100)</f>
        <v>0</v>
      </c>
      <c r="AH33" s="257">
        <f>SUM(AH31:AH32)</f>
        <v>0</v>
      </c>
      <c r="AI33" s="258">
        <f>SUM(AI31:AI32)</f>
        <v>0</v>
      </c>
      <c r="AJ33" s="258">
        <f>SUM(AJ31:AJ32)</f>
        <v>0</v>
      </c>
      <c r="AK33" s="237">
        <f>IF(ISERROR(AJ33/AI33*100),,AJ33/AI33*100)</f>
        <v>0</v>
      </c>
      <c r="AL33" s="257">
        <f>SUM(AL31:AL32)</f>
        <v>0</v>
      </c>
      <c r="AM33" s="258">
        <f>SUM(AM31:AM32)</f>
        <v>0</v>
      </c>
      <c r="AN33" s="258">
        <f>SUM(AN31:AN32)</f>
        <v>0</v>
      </c>
      <c r="AO33" s="237">
        <f>IF(ISERROR(AN33/AM33*100),,AN33/AM33*100)</f>
        <v>0</v>
      </c>
      <c r="AP33" s="257">
        <f>SUM(AP31:AP32)</f>
        <v>0</v>
      </c>
      <c r="AQ33" s="258">
        <f>SUM(AQ31:AQ32)</f>
        <v>355374.79768999998</v>
      </c>
      <c r="AR33" s="258">
        <f>SUM(AR31:AR32)</f>
        <v>355374.79768999998</v>
      </c>
      <c r="AS33" s="237">
        <f>IF(ISERROR(AR33/AQ33*100),,AR33/AQ33*100)</f>
        <v>100</v>
      </c>
      <c r="AT33" s="257">
        <f>SUM(AT31:AT32)</f>
        <v>0</v>
      </c>
      <c r="AU33" s="258">
        <f>SUM(AU31:AU32)</f>
        <v>0</v>
      </c>
      <c r="AV33" s="258">
        <f>SUM(AV31:AV32)</f>
        <v>0</v>
      </c>
      <c r="AW33" s="237">
        <f>IF(ISERROR(AV33/AU33*100),,AV33/AU33*100)</f>
        <v>0</v>
      </c>
      <c r="AX33" s="257">
        <f>SUM(AX31:AX32)</f>
        <v>0</v>
      </c>
      <c r="AY33" s="258">
        <f>SUM(AY31:AY32)</f>
        <v>94305.565730000002</v>
      </c>
      <c r="AZ33" s="258">
        <f>SUM(AZ31:AZ32)</f>
        <v>93808.677469999995</v>
      </c>
      <c r="BA33" s="237">
        <f>IF(ISERROR(AZ33/AY33*100),,AZ33/AY33*100)</f>
        <v>99.473108234754022</v>
      </c>
      <c r="BB33" s="257">
        <f>SUM(BB31:BB32)</f>
        <v>0</v>
      </c>
      <c r="BC33" s="258">
        <f>SUM(BC31:BC32)</f>
        <v>20591.666830000002</v>
      </c>
      <c r="BD33" s="258">
        <f>SUM(BD31:BD32)</f>
        <v>20591.666550000002</v>
      </c>
      <c r="BE33" s="237">
        <f>IF(ISERROR(BD33/BC33*100),,BD33/BC33*100)</f>
        <v>99.999998640226636</v>
      </c>
      <c r="BF33" s="257">
        <f>SUM(BF31:BF32)</f>
        <v>0</v>
      </c>
      <c r="BG33" s="258">
        <f>SUM(BG31:BG32)</f>
        <v>96014.74</v>
      </c>
      <c r="BH33" s="258">
        <f>SUM(BH31:BH32)</f>
        <v>96014.74</v>
      </c>
      <c r="BI33" s="237">
        <f>IF(ISERROR(BH33/BG33*100),,BH33/BG33*100)</f>
        <v>100</v>
      </c>
      <c r="BJ33" s="257">
        <f>SUM(BJ31:BJ32)</f>
        <v>0</v>
      </c>
      <c r="BK33" s="258">
        <f>SUM(BK31:BK32)</f>
        <v>4968.4974699999993</v>
      </c>
      <c r="BL33" s="258">
        <f>SUM(BL31:BL32)</f>
        <v>0</v>
      </c>
      <c r="BM33" s="237">
        <f>IF(ISERROR(BL33/BK33*100),,BL33/BK33*100)</f>
        <v>0</v>
      </c>
      <c r="BN33" s="257">
        <f>SUM(BN31:BN32)</f>
        <v>0</v>
      </c>
      <c r="BO33" s="258">
        <f>SUM(BO31:BO32)</f>
        <v>4846.1644799999995</v>
      </c>
      <c r="BP33" s="258">
        <f>SUM(BP31:BP32)</f>
        <v>4846.1644799999995</v>
      </c>
      <c r="BQ33" s="237">
        <f>IF(ISERROR(BP33/BO33*100),,BP33/BO33*100)</f>
        <v>100</v>
      </c>
      <c r="BR33" s="257">
        <f>SUM(BR31:BR32)</f>
        <v>0</v>
      </c>
      <c r="BS33" s="258">
        <f>SUM(BS31:BS32)</f>
        <v>12808.17044</v>
      </c>
      <c r="BT33" s="258">
        <f>SUM(BT31:BT32)</f>
        <v>12808.17044</v>
      </c>
      <c r="BU33" s="237">
        <f>IF(ISERROR(BT33/BS33*100),,BT33/BS33*100)</f>
        <v>100</v>
      </c>
      <c r="BV33" s="257">
        <f>SUM(BV31:BV32)</f>
        <v>0</v>
      </c>
      <c r="BW33" s="258">
        <f>SUM(BW31:BW32)</f>
        <v>29319.185420000002</v>
      </c>
      <c r="BX33" s="258">
        <f>SUM(BX31:BX32)</f>
        <v>29319.185410000006</v>
      </c>
      <c r="BY33" s="237">
        <f>IF(ISERROR(BX33/BW33*100),,BX33/BW33*100)</f>
        <v>99.999999965892655</v>
      </c>
    </row>
    <row r="34" spans="1:80" s="27" customFormat="1" ht="21.75" customHeight="1" x14ac:dyDescent="0.25">
      <c r="A34" s="58"/>
      <c r="B34" s="320"/>
      <c r="C34" s="320"/>
      <c r="D34" s="323"/>
      <c r="E34" s="324"/>
      <c r="F34" s="325"/>
      <c r="G34" s="324"/>
      <c r="H34" s="321"/>
      <c r="I34" s="321"/>
      <c r="J34" s="263"/>
      <c r="K34" s="258"/>
      <c r="L34" s="258"/>
      <c r="M34" s="258"/>
      <c r="N34" s="263"/>
      <c r="O34" s="258"/>
      <c r="P34" s="258"/>
      <c r="Q34" s="258"/>
      <c r="R34" s="263"/>
      <c r="S34" s="258"/>
      <c r="T34" s="258"/>
      <c r="U34" s="258"/>
      <c r="V34" s="263"/>
      <c r="W34" s="258"/>
      <c r="X34" s="258"/>
      <c r="Y34" s="258"/>
      <c r="Z34" s="263"/>
      <c r="AA34" s="258"/>
      <c r="AB34" s="258"/>
      <c r="AC34" s="258"/>
      <c r="AD34" s="263"/>
      <c r="AE34" s="258"/>
      <c r="AF34" s="258"/>
      <c r="AG34" s="258"/>
      <c r="AH34" s="263"/>
      <c r="AI34" s="258"/>
      <c r="AJ34" s="258"/>
      <c r="AK34" s="258"/>
      <c r="AL34" s="263"/>
      <c r="AM34" s="258"/>
      <c r="AN34" s="258"/>
      <c r="AO34" s="258"/>
      <c r="AP34" s="263"/>
      <c r="AQ34" s="258"/>
      <c r="AR34" s="258"/>
      <c r="AS34" s="258"/>
      <c r="AT34" s="263"/>
      <c r="AU34" s="258"/>
      <c r="AV34" s="258"/>
      <c r="AW34" s="258"/>
      <c r="AX34" s="263"/>
      <c r="AY34" s="258"/>
      <c r="AZ34" s="258"/>
      <c r="BA34" s="258"/>
      <c r="BB34" s="263"/>
      <c r="BC34" s="258"/>
      <c r="BD34" s="258"/>
      <c r="BE34" s="258"/>
      <c r="BF34" s="263"/>
      <c r="BG34" s="258"/>
      <c r="BH34" s="258"/>
      <c r="BI34" s="258"/>
      <c r="BJ34" s="263"/>
      <c r="BK34" s="258"/>
      <c r="BL34" s="258"/>
      <c r="BM34" s="258"/>
      <c r="BN34" s="263"/>
      <c r="BO34" s="258"/>
      <c r="BP34" s="258"/>
      <c r="BQ34" s="258"/>
      <c r="BR34" s="263"/>
      <c r="BS34" s="258"/>
      <c r="BT34" s="258"/>
      <c r="BU34" s="258"/>
      <c r="BV34" s="263"/>
      <c r="BW34" s="258"/>
      <c r="BX34" s="258"/>
      <c r="BY34" s="258"/>
    </row>
    <row r="35" spans="1:80" s="27" customFormat="1" ht="33.6" customHeight="1" x14ac:dyDescent="0.25">
      <c r="A35" s="326" t="s">
        <v>34</v>
      </c>
      <c r="B35" s="320">
        <f>AL35+AH35+V35+J35+N35+AP35+BJ35+BB35+BN35+BR35+BV35+AX35+AT35+BF35+R35+Z35+AD35</f>
        <v>2326887.3406699998</v>
      </c>
      <c r="C35" s="320">
        <f>AM35+AI35+W35+K35+O35+AQ35+BK35+BC35+BO35+BS35+BW35+AY35+AU35+BG35+S35</f>
        <v>41277.091880000022</v>
      </c>
      <c r="D35" s="323"/>
      <c r="E35" s="324"/>
      <c r="F35" s="325"/>
      <c r="G35" s="324"/>
      <c r="H35" s="320"/>
      <c r="I35" s="320"/>
      <c r="J35" s="263">
        <v>335640.26303999999</v>
      </c>
      <c r="K35" s="263"/>
      <c r="L35" s="263"/>
      <c r="M35" s="263"/>
      <c r="N35" s="263">
        <v>100000</v>
      </c>
      <c r="O35" s="263">
        <f>'[3]Иные межбюджетные трансферты'!$H$37</f>
        <v>0</v>
      </c>
      <c r="P35" s="263"/>
      <c r="Q35" s="263"/>
      <c r="R35" s="263"/>
      <c r="S35" s="263">
        <f>'[3]Иные межбюджетные трансферты'!$J$37</f>
        <v>0</v>
      </c>
      <c r="T35" s="263"/>
      <c r="U35" s="263"/>
      <c r="V35" s="263">
        <v>483719</v>
      </c>
      <c r="W35" s="263">
        <f>'[3]Иные межбюджетные трансферты'!$N$37</f>
        <v>0</v>
      </c>
      <c r="X35" s="263"/>
      <c r="Y35" s="263"/>
      <c r="Z35" s="263">
        <v>2631.5789500000001</v>
      </c>
      <c r="AA35" s="263"/>
      <c r="AB35" s="263"/>
      <c r="AC35" s="263"/>
      <c r="AD35" s="263">
        <v>23000</v>
      </c>
      <c r="AE35" s="263"/>
      <c r="AF35" s="263"/>
      <c r="AG35" s="263"/>
      <c r="AH35" s="263">
        <v>98338.29191</v>
      </c>
      <c r="AI35" s="263"/>
      <c r="AJ35" s="263"/>
      <c r="AK35" s="263"/>
      <c r="AL35" s="263">
        <v>87341.721709999998</v>
      </c>
      <c r="AM35" s="263"/>
      <c r="AN35" s="263"/>
      <c r="AO35" s="263"/>
      <c r="AP35" s="263">
        <v>355374.79768999998</v>
      </c>
      <c r="AQ35" s="263"/>
      <c r="AR35" s="263"/>
      <c r="AS35" s="263"/>
      <c r="AT35" s="263"/>
      <c r="AU35" s="263"/>
      <c r="AV35" s="263"/>
      <c r="AW35" s="263"/>
      <c r="AX35" s="263">
        <v>500000</v>
      </c>
      <c r="AY35" s="263">
        <f>'[3]Иные межбюджетные трансферты'!$AH$37</f>
        <v>0</v>
      </c>
      <c r="AZ35" s="263"/>
      <c r="BA35" s="263"/>
      <c r="BB35" s="263">
        <v>59326.947370000002</v>
      </c>
      <c r="BC35" s="263"/>
      <c r="BD35" s="263"/>
      <c r="BE35" s="263"/>
      <c r="BF35" s="263">
        <v>96014.74</v>
      </c>
      <c r="BG35" s="263"/>
      <c r="BH35" s="263"/>
      <c r="BI35" s="263"/>
      <c r="BJ35" s="263">
        <v>100000</v>
      </c>
      <c r="BK35" s="263">
        <f>'[3]Иные межбюджетные трансферты'!$AV$37</f>
        <v>0</v>
      </c>
      <c r="BL35" s="263"/>
      <c r="BM35" s="263"/>
      <c r="BN35" s="263"/>
      <c r="BO35" s="263">
        <f>'[3]Иные межбюджетные трансферты'!$BB$37</f>
        <v>0</v>
      </c>
      <c r="BP35" s="263"/>
      <c r="BQ35" s="263"/>
      <c r="BR35" s="263">
        <v>35500</v>
      </c>
      <c r="BS35" s="263">
        <f>'[3]Иные межбюджетные трансферты'!$BD$37</f>
        <v>0</v>
      </c>
      <c r="BT35" s="263"/>
      <c r="BU35" s="263"/>
      <c r="BV35" s="263">
        <v>50000</v>
      </c>
      <c r="BW35" s="263">
        <f>'[3]Иные межбюджетные трансферты'!$BF$37</f>
        <v>41277.091880000022</v>
      </c>
      <c r="BX35" s="263"/>
      <c r="BY35" s="263"/>
    </row>
    <row r="36" spans="1:80" s="27" customFormat="1" ht="21.75" customHeight="1" thickBot="1" x14ac:dyDescent="0.3">
      <c r="A36" s="327"/>
      <c r="B36" s="328"/>
      <c r="C36" s="328"/>
      <c r="D36" s="329"/>
      <c r="E36" s="330"/>
      <c r="F36" s="331"/>
      <c r="G36" s="330"/>
      <c r="H36" s="328"/>
      <c r="I36" s="328"/>
      <c r="J36" s="263"/>
      <c r="K36" s="234"/>
      <c r="L36" s="234"/>
      <c r="M36" s="234"/>
      <c r="N36" s="263"/>
      <c r="O36" s="234"/>
      <c r="P36" s="234"/>
      <c r="Q36" s="234"/>
      <c r="R36" s="263"/>
      <c r="S36" s="234"/>
      <c r="T36" s="234"/>
      <c r="U36" s="234"/>
      <c r="V36" s="263"/>
      <c r="W36" s="234"/>
      <c r="X36" s="234"/>
      <c r="Y36" s="234"/>
      <c r="Z36" s="263"/>
      <c r="AA36" s="234"/>
      <c r="AB36" s="234"/>
      <c r="AC36" s="234"/>
      <c r="AD36" s="263"/>
      <c r="AE36" s="234"/>
      <c r="AF36" s="234"/>
      <c r="AG36" s="234"/>
      <c r="AH36" s="263"/>
      <c r="AI36" s="234"/>
      <c r="AJ36" s="234"/>
      <c r="AK36" s="234"/>
      <c r="AL36" s="263"/>
      <c r="AM36" s="234"/>
      <c r="AN36" s="234"/>
      <c r="AO36" s="234"/>
      <c r="AP36" s="263"/>
      <c r="AQ36" s="234"/>
      <c r="AR36" s="234"/>
      <c r="AS36" s="234"/>
      <c r="AT36" s="263"/>
      <c r="AU36" s="234"/>
      <c r="AV36" s="234"/>
      <c r="AW36" s="234"/>
      <c r="AX36" s="263"/>
      <c r="AY36" s="234"/>
      <c r="AZ36" s="234"/>
      <c r="BA36" s="234"/>
      <c r="BB36" s="263"/>
      <c r="BC36" s="234"/>
      <c r="BD36" s="234"/>
      <c r="BE36" s="234"/>
      <c r="BF36" s="263"/>
      <c r="BG36" s="234"/>
      <c r="BH36" s="234"/>
      <c r="BI36" s="234"/>
      <c r="BJ36" s="263"/>
      <c r="BK36" s="234"/>
      <c r="BL36" s="234"/>
      <c r="BM36" s="234"/>
      <c r="BN36" s="263"/>
      <c r="BO36" s="234"/>
      <c r="BP36" s="234"/>
      <c r="BQ36" s="234"/>
      <c r="BR36" s="263"/>
      <c r="BS36" s="234"/>
      <c r="BT36" s="234"/>
      <c r="BU36" s="234"/>
      <c r="BV36" s="263"/>
      <c r="BW36" s="234"/>
      <c r="BX36" s="234"/>
      <c r="BY36" s="234"/>
    </row>
    <row r="37" spans="1:80" s="27" customFormat="1" ht="21.75" customHeight="1" thickBot="1" x14ac:dyDescent="0.3">
      <c r="A37" s="332" t="s">
        <v>35</v>
      </c>
      <c r="B37" s="257">
        <f t="shared" ref="B37:C37" si="47">B29+B33+B35</f>
        <v>2326887.3406699998</v>
      </c>
      <c r="C37" s="257">
        <f t="shared" si="47"/>
        <v>3661226.3465600004</v>
      </c>
      <c r="D37" s="333">
        <f t="shared" ref="D37:G37" si="48">D29+D33</f>
        <v>3619949.2546799998</v>
      </c>
      <c r="E37" s="334">
        <f t="shared" si="48"/>
        <v>-3.637978807091713E-11</v>
      </c>
      <c r="F37" s="335">
        <f t="shared" si="48"/>
        <v>3331218.4088700004</v>
      </c>
      <c r="G37" s="334">
        <f t="shared" si="48"/>
        <v>-1.1641532182693481E-10</v>
      </c>
      <c r="H37" s="257">
        <f t="shared" ref="H37:L37" si="49">H29+H33+H35</f>
        <v>3331218.4088700009</v>
      </c>
      <c r="I37" s="237">
        <f>IF(ISERROR(H37/C37*100),,H37/C37*100)</f>
        <v>90.986409840515122</v>
      </c>
      <c r="J37" s="257">
        <f t="shared" si="49"/>
        <v>335640.26303999999</v>
      </c>
      <c r="K37" s="257">
        <f t="shared" si="49"/>
        <v>335640.26304000005</v>
      </c>
      <c r="L37" s="257">
        <f t="shared" si="49"/>
        <v>244652.967</v>
      </c>
      <c r="M37" s="237">
        <f>IF(ISERROR(L37/K37*100),,L37/K37*100)</f>
        <v>72.891423926349205</v>
      </c>
      <c r="N37" s="257">
        <f t="shared" ref="N37:P37" si="50">N29+N33+N35</f>
        <v>100000</v>
      </c>
      <c r="O37" s="257">
        <f t="shared" si="50"/>
        <v>487188.78278999997</v>
      </c>
      <c r="P37" s="257">
        <f t="shared" si="50"/>
        <v>464402.69618999999</v>
      </c>
      <c r="Q37" s="237">
        <f>IF(ISERROR(P37/O37*100),,P37/O37*100)</f>
        <v>95.322945148796293</v>
      </c>
      <c r="R37" s="257">
        <f t="shared" ref="R37:T37" si="51">R29+R33+R35</f>
        <v>0</v>
      </c>
      <c r="S37" s="257">
        <f t="shared" si="51"/>
        <v>5754.84</v>
      </c>
      <c r="T37" s="257">
        <f t="shared" si="51"/>
        <v>5549.5317100000002</v>
      </c>
      <c r="U37" s="237">
        <f>IF(ISERROR(T37/S37*100),,T37/S37*100)</f>
        <v>96.432424011788342</v>
      </c>
      <c r="V37" s="257">
        <f t="shared" ref="V37:X37" si="52">V29+V33+V35</f>
        <v>483719</v>
      </c>
      <c r="W37" s="257">
        <f t="shared" si="52"/>
        <v>682450.16</v>
      </c>
      <c r="X37" s="257">
        <f t="shared" si="52"/>
        <v>674635.30019999994</v>
      </c>
      <c r="Y37" s="237">
        <f>IF(ISERROR(X37/W37*100),,X37/W37*100)</f>
        <v>98.854881974091697</v>
      </c>
      <c r="Z37" s="257">
        <f t="shared" ref="Z37:AB37" si="53">Z29+Z33+Z35</f>
        <v>2631.5789500000001</v>
      </c>
      <c r="AA37" s="257">
        <f t="shared" si="53"/>
        <v>0</v>
      </c>
      <c r="AB37" s="257">
        <f t="shared" si="53"/>
        <v>0</v>
      </c>
      <c r="AC37" s="237">
        <f>IF(ISERROR(AB37/AA37*100),,AB37/AA37*100)</f>
        <v>0</v>
      </c>
      <c r="AD37" s="257">
        <f t="shared" ref="AD37:AF37" si="54">AD29+AD33+AD35</f>
        <v>23000</v>
      </c>
      <c r="AE37" s="257">
        <f t="shared" si="54"/>
        <v>0</v>
      </c>
      <c r="AF37" s="257">
        <f t="shared" si="54"/>
        <v>0</v>
      </c>
      <c r="AG37" s="237">
        <f>IF(ISERROR(AF37/AE37*100),,AF37/AE37*100)</f>
        <v>0</v>
      </c>
      <c r="AH37" s="257">
        <f t="shared" ref="AH37:AJ37" si="55">AH29+AH33+AH35</f>
        <v>98338.29191</v>
      </c>
      <c r="AI37" s="257">
        <f t="shared" si="55"/>
        <v>240950.24908000001</v>
      </c>
      <c r="AJ37" s="257">
        <f t="shared" si="55"/>
        <v>240274.62890000001</v>
      </c>
      <c r="AK37" s="237">
        <f>IF(ISERROR(AJ37/AI37*100),,AJ37/AI37*100)</f>
        <v>99.719601792245641</v>
      </c>
      <c r="AL37" s="257">
        <f t="shared" ref="AL37:AN37" si="56">AL29+AL33+AL35</f>
        <v>87341.721709999998</v>
      </c>
      <c r="AM37" s="257">
        <f t="shared" si="56"/>
        <v>60268.440950000004</v>
      </c>
      <c r="AN37" s="257">
        <f t="shared" si="56"/>
        <v>60268.440950000004</v>
      </c>
      <c r="AO37" s="237">
        <f>IF(ISERROR(AN37/AM37*100),,AN37/AM37*100)</f>
        <v>100</v>
      </c>
      <c r="AP37" s="257">
        <f t="shared" ref="AP37:AR37" si="57">AP29+AP33+AP35</f>
        <v>355374.79768999998</v>
      </c>
      <c r="AQ37" s="257">
        <f t="shared" si="57"/>
        <v>355374.79768999998</v>
      </c>
      <c r="AR37" s="257">
        <f t="shared" si="57"/>
        <v>355374.79768999998</v>
      </c>
      <c r="AS37" s="237">
        <f>IF(ISERROR(AR37/AQ37*100),,AR37/AQ37*100)</f>
        <v>100</v>
      </c>
      <c r="AT37" s="257">
        <f t="shared" ref="AT37:AV37" si="58">AT29+AT33+AT35</f>
        <v>0</v>
      </c>
      <c r="AU37" s="257">
        <f t="shared" si="58"/>
        <v>166609.56</v>
      </c>
      <c r="AV37" s="257">
        <f t="shared" si="58"/>
        <v>166609.56</v>
      </c>
      <c r="AW37" s="237">
        <f>IF(ISERROR(AV37/AU37*100),,AV37/AU37*100)</f>
        <v>100</v>
      </c>
      <c r="AX37" s="257">
        <f t="shared" ref="AX37:AZ37" si="59">AX29+AX33+AX35</f>
        <v>500000</v>
      </c>
      <c r="AY37" s="257">
        <f t="shared" si="59"/>
        <v>679000</v>
      </c>
      <c r="AZ37" s="257">
        <f t="shared" si="59"/>
        <v>527232.27786000003</v>
      </c>
      <c r="BA37" s="237">
        <f>IF(ISERROR(AZ37/AY37*100),,AZ37/AY37*100)</f>
        <v>77.648347254786458</v>
      </c>
      <c r="BB37" s="257">
        <f t="shared" ref="BB37:BD37" si="60">BB29+BB33+BB35</f>
        <v>59326.947370000002</v>
      </c>
      <c r="BC37" s="257">
        <f t="shared" si="60"/>
        <v>59147.203669999995</v>
      </c>
      <c r="BD37" s="257">
        <f t="shared" si="60"/>
        <v>58892.588249999993</v>
      </c>
      <c r="BE37" s="237">
        <f>IF(ISERROR(BD37/BC37*100),,BD37/BC37*100)</f>
        <v>99.569522472405325</v>
      </c>
      <c r="BF37" s="257">
        <f t="shared" ref="BF37:BH37" si="61">BF29+BF33+BF35</f>
        <v>96014.74</v>
      </c>
      <c r="BG37" s="257">
        <f t="shared" si="61"/>
        <v>96014.74</v>
      </c>
      <c r="BH37" s="257">
        <f t="shared" si="61"/>
        <v>96014.74</v>
      </c>
      <c r="BI37" s="237">
        <f>IF(ISERROR(BH37/BG37*100),,BH37/BG37*100)</f>
        <v>100</v>
      </c>
      <c r="BJ37" s="257">
        <f t="shared" ref="BJ37:BL37" si="62">BJ29+BJ33+BJ35</f>
        <v>100000</v>
      </c>
      <c r="BK37" s="257">
        <f t="shared" si="62"/>
        <v>108831.83059000001</v>
      </c>
      <c r="BL37" s="257">
        <f t="shared" si="62"/>
        <v>95099.555719999989</v>
      </c>
      <c r="BM37" s="237">
        <f>IF(ISERROR(BL37/BK37*100),,BL37/BK37*100)</f>
        <v>87.382115328250478</v>
      </c>
      <c r="BN37" s="257">
        <f t="shared" ref="BN37:BP37" si="63">BN29+BN33+BN35</f>
        <v>0</v>
      </c>
      <c r="BO37" s="257">
        <f t="shared" si="63"/>
        <v>20000</v>
      </c>
      <c r="BP37" s="257">
        <f t="shared" si="63"/>
        <v>20000</v>
      </c>
      <c r="BQ37" s="237">
        <f>IF(ISERROR(BP37/BO37*100),,BP37/BO37*100)</f>
        <v>100</v>
      </c>
      <c r="BR37" s="257">
        <f t="shared" ref="BR37:BT37" si="64">BR29+BR33+BR35</f>
        <v>35500</v>
      </c>
      <c r="BS37" s="257">
        <f t="shared" si="64"/>
        <v>35500</v>
      </c>
      <c r="BT37" s="257">
        <f t="shared" si="64"/>
        <v>35500</v>
      </c>
      <c r="BU37" s="237">
        <f>IF(ISERROR(BT37/BS37*100),,BT37/BS37*100)</f>
        <v>100</v>
      </c>
      <c r="BV37" s="257">
        <f t="shared" ref="BV37:BX37" si="65">BV29+BV33+BV35</f>
        <v>50000</v>
      </c>
      <c r="BW37" s="257">
        <f t="shared" si="65"/>
        <v>328495.47875000001</v>
      </c>
      <c r="BX37" s="257">
        <f t="shared" si="65"/>
        <v>286711.32439999992</v>
      </c>
      <c r="BY37" s="237">
        <f>IF(ISERROR(BX37/BW37*100),,BX37/BW37*100)</f>
        <v>87.280143243067371</v>
      </c>
    </row>
    <row r="38" spans="1:80" ht="16.5" x14ac:dyDescent="0.25">
      <c r="B38" s="61">
        <f>B37-'[3]Финансовая  помощь  (план)'!$B$46</f>
        <v>0</v>
      </c>
      <c r="C38" s="61">
        <f>C37-'[1]Исполнение  по  иным  МБТ'!B42</f>
        <v>0</v>
      </c>
      <c r="D38" s="61">
        <f>D37-'[1]Исполнение  по  иным  МБТ'!C42</f>
        <v>0</v>
      </c>
      <c r="E38" s="61">
        <f>E37-'[1]Исполнение  по  иным  МБТ'!D42</f>
        <v>-3.637978807091713E-11</v>
      </c>
      <c r="F38" s="61">
        <f>F37-'[1]Исполнение  по  иным  МБТ'!E42</f>
        <v>0</v>
      </c>
      <c r="G38" s="61">
        <f>G37-'[1]Исполнение  по  иным  МБТ'!F42</f>
        <v>-1.1641532182693481E-10</v>
      </c>
      <c r="H38" s="61">
        <f>H37-'[1]Исполнение  по  иным  МБТ'!G42</f>
        <v>0</v>
      </c>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Z38" s="9"/>
      <c r="CA38" s="9"/>
      <c r="CB38" s="9"/>
    </row>
    <row r="39" spans="1:80" s="73" customFormat="1" ht="16.149999999999999" customHeight="1" x14ac:dyDescent="0.2">
      <c r="BO39" s="304"/>
      <c r="BP39" s="304"/>
      <c r="BQ39" s="304"/>
      <c r="BR39" s="304"/>
      <c r="BS39" s="304"/>
      <c r="BT39" s="304"/>
      <c r="BU39" s="304"/>
      <c r="BV39" s="304"/>
      <c r="BW39" s="304"/>
      <c r="BX39" s="304"/>
      <c r="BY39" s="304"/>
    </row>
    <row r="40" spans="1:80" ht="31.9" customHeight="1" x14ac:dyDescent="0.2">
      <c r="C40" s="298"/>
      <c r="BO40" s="73"/>
      <c r="BP40" s="73"/>
      <c r="BQ40" s="73"/>
      <c r="BR40" s="73"/>
      <c r="BS40" s="73"/>
      <c r="BT40" s="73"/>
      <c r="BU40" s="73"/>
      <c r="BV40" s="73"/>
      <c r="BW40" s="73"/>
      <c r="BX40" s="73"/>
      <c r="BY40" s="73"/>
    </row>
  </sheetData>
  <mergeCells count="59">
    <mergeCell ref="BN10:BQ10"/>
    <mergeCell ref="BR10:BU10"/>
    <mergeCell ref="BV10:BY10"/>
    <mergeCell ref="BV8:BY8"/>
    <mergeCell ref="B10:I10"/>
    <mergeCell ref="J10:M10"/>
    <mergeCell ref="N10:Q10"/>
    <mergeCell ref="R10:U10"/>
    <mergeCell ref="V10:Y10"/>
    <mergeCell ref="Z10:AC10"/>
    <mergeCell ref="AD10:AG10"/>
    <mergeCell ref="AH10:AK10"/>
    <mergeCell ref="AL10:AO10"/>
    <mergeCell ref="AP10:AS10"/>
    <mergeCell ref="AT10:AW10"/>
    <mergeCell ref="AX10:BA10"/>
    <mergeCell ref="BB10:BE10"/>
    <mergeCell ref="BF10:BI10"/>
    <mergeCell ref="BJ10:BM10"/>
    <mergeCell ref="BB6:BI6"/>
    <mergeCell ref="BJ6:BM6"/>
    <mergeCell ref="BB8:BE8"/>
    <mergeCell ref="BF8:BI8"/>
    <mergeCell ref="BJ8:BM8"/>
    <mergeCell ref="BN6:BY6"/>
    <mergeCell ref="J7:M7"/>
    <mergeCell ref="N7:Q7"/>
    <mergeCell ref="Z7:AC7"/>
    <mergeCell ref="AD7:AG7"/>
    <mergeCell ref="AH7:AK7"/>
    <mergeCell ref="AL7:AO7"/>
    <mergeCell ref="AP7:AW7"/>
    <mergeCell ref="AX7:BA7"/>
    <mergeCell ref="BB7:BE7"/>
    <mergeCell ref="BF7:BI7"/>
    <mergeCell ref="BJ7:BM7"/>
    <mergeCell ref="BN7:BY7"/>
    <mergeCell ref="J6:M6"/>
    <mergeCell ref="N6:Q6"/>
    <mergeCell ref="Z6:AC6"/>
    <mergeCell ref="A6:A9"/>
    <mergeCell ref="B6:I8"/>
    <mergeCell ref="R7:Y7"/>
    <mergeCell ref="AP6:AW6"/>
    <mergeCell ref="AX6:BA6"/>
    <mergeCell ref="Z8:AC8"/>
    <mergeCell ref="AD8:AG8"/>
    <mergeCell ref="AH8:AK8"/>
    <mergeCell ref="AH6:AO6"/>
    <mergeCell ref="AL8:AO8"/>
    <mergeCell ref="AP8:AS8"/>
    <mergeCell ref="AT8:AW8"/>
    <mergeCell ref="AX8:BA8"/>
    <mergeCell ref="BN8:BQ8"/>
    <mergeCell ref="BR8:BU8"/>
    <mergeCell ref="J8:M8"/>
    <mergeCell ref="N8:Q8"/>
    <mergeCell ref="R8:U8"/>
    <mergeCell ref="V8:Y8"/>
  </mergeCells>
  <pageMargins left="0.78740157480314965" right="0.39370078740157483" top="0.59055118110236227" bottom="0.59055118110236227" header="0.51181102362204722" footer="0.51181102362204722"/>
  <pageSetup paperSize="8" scale="60" fitToWidth="5" orientation="landscape" r:id="rId1"/>
  <headerFooter alignWithMargins="0"/>
  <colBreaks count="5" manualBreakCount="5">
    <brk id="17" max="37" man="1"/>
    <brk id="29" max="37" man="1"/>
    <brk id="41" max="37" man="1"/>
    <brk id="53" max="37" man="1"/>
    <brk id="6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7</vt:i4>
      </vt:variant>
    </vt:vector>
  </HeadingPairs>
  <TitlesOfParts>
    <vt:vector size="12" baseType="lpstr">
      <vt:lpstr>МБТ  всего</vt:lpstr>
      <vt:lpstr>Дотация</vt:lpstr>
      <vt:lpstr>Субсидия</vt:lpstr>
      <vt:lpstr>Субвенция</vt:lpstr>
      <vt:lpstr>Иные  МБТ</vt:lpstr>
      <vt:lpstr>Дотация!Заголовки_для_печати</vt:lpstr>
      <vt:lpstr>'Иные  МБТ'!Заголовки_для_печати</vt:lpstr>
      <vt:lpstr>Субвенция!Заголовки_для_печати</vt:lpstr>
      <vt:lpstr>Субсидия!Заголовки_для_печати</vt:lpstr>
      <vt:lpstr>'Иные  МБТ'!Область_печати</vt:lpstr>
      <vt:lpstr>Субвенция!Область_печати</vt:lpstr>
      <vt:lpstr>Субсидия!Область_печати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belanin</dc:creator>
  <cp:lastModifiedBy>u1496</cp:lastModifiedBy>
  <cp:lastPrinted>2025-04-30T06:17:39Z</cp:lastPrinted>
  <dcterms:created xsi:type="dcterms:W3CDTF">2023-03-16T08:48:57Z</dcterms:created>
  <dcterms:modified xsi:type="dcterms:W3CDTF">2025-05-05T14:01:58Z</dcterms:modified>
</cp:coreProperties>
</file>